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hidePivotFieldList="1"/>
  <mc:AlternateContent xmlns:mc="http://schemas.openxmlformats.org/markup-compatibility/2006">
    <mc:Choice Requires="x15">
      <x15ac:absPath xmlns:x15ac="http://schemas.microsoft.com/office/spreadsheetml/2010/11/ac" url="C:\Users\aambl\Downloads\"/>
    </mc:Choice>
  </mc:AlternateContent>
  <bookViews>
    <workbookView xWindow="0" yWindow="0" windowWidth="28800" windowHeight="12312" tabRatio="818" activeTab="6"/>
  </bookViews>
  <sheets>
    <sheet name="Title" sheetId="25" r:id="rId1"/>
    <sheet name="Guide" sheetId="26" r:id="rId2"/>
    <sheet name="Inputs" sheetId="2" r:id="rId3"/>
    <sheet name="BUDGET CALCS-&gt;" sheetId="30" r:id="rId4"/>
    <sheet name="Budget_Calcs" sheetId="1" r:id="rId5"/>
    <sheet name="Cost_Assumptions" sheetId="4" r:id="rId6"/>
    <sheet name="Financing" sheetId="32" r:id="rId7"/>
    <sheet name="SUMMARY TABS-&gt;" sheetId="29" r:id="rId8"/>
    <sheet name="Summary_Tables" sheetId="35" r:id="rId9"/>
    <sheet name="Graphs" sheetId="34" r:id="rId10"/>
    <sheet name="List" sheetId="18" r:id="rId11"/>
    <sheet name="REFERENCE DATA -&gt;" sheetId="20" r:id="rId12"/>
    <sheet name="REF| Country_Database" sheetId="28" r:id="rId13"/>
    <sheet name="REF| Blank_1" sheetId="9" r:id="rId14"/>
    <sheet name="REF| Blank_2" sheetId="15" r:id="rId15"/>
    <sheet name="REF| Blank_3" sheetId="37" r:id="rId16"/>
    <sheet name="Costs_by_category" sheetId="33" r:id="rId17"/>
    <sheet name="Back_Calculations" sheetId="31" r:id="rId18"/>
  </sheets>
  <externalReferences>
    <externalReference r:id="rId19"/>
    <externalReference r:id="rId20"/>
    <externalReference r:id="rId21"/>
  </externalReferences>
  <definedNames>
    <definedName name="__123Graph_A" localSheetId="12" hidden="1">#REF!</definedName>
    <definedName name="__123Graph_A" hidden="1">#REF!</definedName>
    <definedName name="__123Graph_AGRAPH1" localSheetId="12" hidden="1">#REF!</definedName>
    <definedName name="__123Graph_AGRAPH1" hidden="1">#REF!</definedName>
    <definedName name="__123Graph_AGRAPH2" localSheetId="12" hidden="1">#REF!</definedName>
    <definedName name="__123Graph_AGRAPH2" hidden="1">#REF!</definedName>
    <definedName name="__123Graph_AGRAPH3" hidden="1">#REF!</definedName>
    <definedName name="__123Graph_AGRAPH4" hidden="1">#REF!</definedName>
    <definedName name="__123Graph_AGRAPH5" hidden="1">#REF!</definedName>
    <definedName name="__123Graph_AGRAPH6" hidden="1">#REF!</definedName>
    <definedName name="__123Graph_B" hidden="1">#REF!</definedName>
    <definedName name="__123Graph_BGRAPH1" hidden="1">#REF!</definedName>
    <definedName name="__123Graph_BGRAPH2" hidden="1">#REF!</definedName>
    <definedName name="__123Graph_BGRAPH3" hidden="1">#REF!</definedName>
    <definedName name="__123Graph_BGRAPH4" hidden="1">#REF!</definedName>
    <definedName name="__123Graph_BGRAPH5" hidden="1">#REF!</definedName>
    <definedName name="__123Graph_BGRAPH6" hidden="1">#REF!</definedName>
    <definedName name="__123Graph_C" hidden="1">#REF!</definedName>
    <definedName name="__123Graph_CGRAPH1" hidden="1">#REF!</definedName>
    <definedName name="__123Graph_CGRAPH2" hidden="1">#REF!</definedName>
    <definedName name="__123Graph_CGRAPH3" hidden="1">#REF!</definedName>
    <definedName name="__123Graph_CGRAPH6" hidden="1">#REF!</definedName>
    <definedName name="__123Graph_D" hidden="1">#REF!</definedName>
    <definedName name="__123Graph_DGRAPH1" hidden="1">#REF!</definedName>
    <definedName name="__123Graph_DGRAPH3" hidden="1">#REF!</definedName>
    <definedName name="__123Graph_DGRAPH6" hidden="1">#REF!</definedName>
    <definedName name="__123Graph_LBL_A" hidden="1">#REF!</definedName>
    <definedName name="__123Graph_LBL_AGRAPH1" hidden="1">#REF!</definedName>
    <definedName name="__123Graph_LBL_AGRAPH2" hidden="1">#REF!</definedName>
    <definedName name="__123Graph_LBL_B" hidden="1">#REF!</definedName>
    <definedName name="__123Graph_LBL_BGRAPH2" hidden="1">#REF!</definedName>
    <definedName name="__123Graph_LBL_D" hidden="1">#REF!</definedName>
    <definedName name="__123Graph_LBL_DGRAPH1" hidden="1">#REF!</definedName>
    <definedName name="__123Graph_X" hidden="1">#REF!</definedName>
    <definedName name="__123Graph_XGRAPH1" hidden="1">#REF!</definedName>
    <definedName name="__123Graph_XGRAPH2" hidden="1">#REF!</definedName>
    <definedName name="__123Graph_XGRAPH3" hidden="1">#REF!</definedName>
    <definedName name="__123Graph_XGRAPH4" hidden="1">#REF!</definedName>
    <definedName name="__123Graph_XGRAPH5" hidden="1">#REF!</definedName>
    <definedName name="__123Graph_XGRAPH6" hidden="1">#REF!</definedName>
    <definedName name="_Fill" hidden="1">#REF!</definedName>
    <definedName name="_xlnm._FilterDatabase" localSheetId="12" hidden="1">'REF| Country_Database'!$B$6:$I$6</definedName>
    <definedName name="_xlcn.WorksheetConnection_Template_NSP2025_V1.xlsxPM" hidden="1">[1]!PM[#Data]</definedName>
    <definedName name="_xlcn.WorksheetConnection_Template_NSP2025_V1.xlsxResDev" hidden="1">[1]!ResDev[#Data]</definedName>
    <definedName name="baseline_year">Inputs!$D$5</definedName>
    <definedName name="cost_categories">List!$A$2:$A$12</definedName>
    <definedName name="cost_category_anchor">List!$C$1</definedName>
    <definedName name="cost_category_lookup_row">List!$C$1:$M$1</definedName>
    <definedName name="cost_Inputs_summary_lookup">Costs_by_category!$A$9:$F$18</definedName>
    <definedName name="cost_item_lookup">Cost_Assumptions!$A$8:INDEX(Cost_Assumptions!$A:$A,COUNTA(Cost_Assumptions!$A:$A)+COUNTBLANK(Cost_Assumptions!$A:$A))</definedName>
    <definedName name="costAssumption_lookupCol">Cost_Assumptions!$A$6:$A$635</definedName>
    <definedName name="costAssumption_lookupTable">Cost_Assumptions!$A$6:$G$635</definedName>
    <definedName name="country_database">'REF| Country_Database'!$D$7:$I$191</definedName>
    <definedName name="country_list">'REF| Country_Database'!$D$7:$D$191</definedName>
    <definedName name="currencies">List!$P$2:$P$3</definedName>
    <definedName name="currency_calculation">Summary_Tables!$N$1</definedName>
    <definedName name="currency_enter" localSheetId="16" hidden="1">[2]Parameters!$D$14</definedName>
    <definedName name="currency_enter" localSheetId="6" hidden="1">[2]Parameters!$D$14</definedName>
    <definedName name="currency_enter" hidden="1">Inputs!$D$14</definedName>
    <definedName name="currency_results">Summary_Tables!$B$3</definedName>
    <definedName name="currency_used">Inputs!$D$14</definedName>
    <definedName name="dashboard_selection">Graphs!$F$26</definedName>
    <definedName name="database_indicators">'REF| Country_Database'!$D$6:$I$6</definedName>
    <definedName name="exchange_rate">Inputs!$D$12</definedName>
    <definedName name="funding_sources">Inputs!$C$23:$C$42</definedName>
    <definedName name="Header1" localSheetId="12" hidden="1">IF(COUNTA(#REF!)=0,0,INDEX(#REF!,MATCH(ROW(#REF!),#REF!,TRUE)))+1</definedName>
    <definedName name="Header1" hidden="1">IF(COUNTA(#REF!)=0,0,INDEX(#REF!,MATCH(ROW(#REF!),#REF!,TRUE)))+1</definedName>
    <definedName name="Header2" hidden="1">[3]!Header1-1 &amp; "." &amp; MAX(1,COUNTA(INDEX(#REF!,MATCH([3]!Header1-1,#REF!,FALSE)):#REF!))</definedName>
    <definedName name="inflation_rate">Inputs!$D$16</definedName>
    <definedName name="national_currency">Inputs!$D$10</definedName>
    <definedName name="national_pop">Inputs!$D$8</definedName>
    <definedName name="national_pop_growth">Inputs!$D$9</definedName>
    <definedName name="perthematicarea_list">Summary_Tables!$B$23:$B$32</definedName>
    <definedName name="projected_years">Inputs!#REF!</definedName>
    <definedName name="return_range">Cost_Assumptions!$C$8:INDEX(Cost_Assumptions!$C:$C,COUNTA(Cost_Assumptions!$C:$C)+COUNTBLANK(Cost_Assumptions!$C:$C))</definedName>
    <definedName name="selected_country">Inputs!$D$7</definedName>
    <definedName name="thematic_area_anchor">Inputs!$E$48:$N$48</definedName>
    <definedName name="thematic_area_list">Inputs!$C$49:$C$58</definedName>
    <definedName name="thematic_area_lookup_row">Inputs!$E$48:$K$48</definedName>
    <definedName name="tool_name">Title!$A$2</definedName>
    <definedName name="unit_cost">Cost_Assumptions!$H$8:$H$980</definedName>
    <definedName name="UoM">Inputs!$J:$J</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35" l="1"/>
  <c r="H17" i="18"/>
  <c r="I21" i="18"/>
  <c r="J21" i="18"/>
  <c r="J22" i="18"/>
  <c r="K18" i="18"/>
  <c r="K19" i="18"/>
  <c r="H3" i="18"/>
  <c r="I3" i="18"/>
  <c r="J3" i="18"/>
  <c r="K3" i="18"/>
  <c r="L3" i="18"/>
  <c r="H4" i="18"/>
  <c r="I4" i="18"/>
  <c r="J4" i="18"/>
  <c r="K4" i="18"/>
  <c r="L4" i="18"/>
  <c r="H5" i="18"/>
  <c r="I5" i="18"/>
  <c r="J5" i="18"/>
  <c r="K5" i="18"/>
  <c r="L5" i="18"/>
  <c r="H6" i="18"/>
  <c r="I6" i="18"/>
  <c r="J6" i="18"/>
  <c r="K6" i="18"/>
  <c r="L6" i="18"/>
  <c r="H7" i="18"/>
  <c r="I7" i="18"/>
  <c r="J7" i="18"/>
  <c r="K7" i="18"/>
  <c r="L7" i="18"/>
  <c r="H8" i="18"/>
  <c r="I8" i="18"/>
  <c r="J8" i="18"/>
  <c r="K8" i="18"/>
  <c r="L8" i="18"/>
  <c r="H9" i="18"/>
  <c r="I9" i="18"/>
  <c r="J9" i="18"/>
  <c r="K9" i="18"/>
  <c r="L9" i="18"/>
  <c r="H10" i="18"/>
  <c r="I10" i="18"/>
  <c r="J10" i="18"/>
  <c r="K10" i="18"/>
  <c r="L10" i="18"/>
  <c r="H11" i="18"/>
  <c r="I11" i="18"/>
  <c r="J11" i="18"/>
  <c r="K11" i="18"/>
  <c r="L11" i="18"/>
  <c r="H12" i="18"/>
  <c r="I12" i="18"/>
  <c r="J12" i="18"/>
  <c r="K12" i="18"/>
  <c r="L12" i="18"/>
  <c r="H13" i="18"/>
  <c r="I13" i="18"/>
  <c r="J13" i="18"/>
  <c r="K13" i="18"/>
  <c r="L13" i="18"/>
  <c r="H14" i="18"/>
  <c r="I14" i="18"/>
  <c r="J14" i="18"/>
  <c r="K14" i="18"/>
  <c r="L14" i="18"/>
  <c r="H15" i="18"/>
  <c r="I15" i="18"/>
  <c r="J15" i="18"/>
  <c r="K15" i="18"/>
  <c r="L15" i="18"/>
  <c r="H16" i="18"/>
  <c r="I16" i="18"/>
  <c r="J16" i="18"/>
  <c r="K16" i="18"/>
  <c r="L16" i="18"/>
  <c r="I17" i="18"/>
  <c r="J17" i="18"/>
  <c r="K17" i="18"/>
  <c r="L17" i="18"/>
  <c r="I18" i="18"/>
  <c r="J18" i="18"/>
  <c r="L18" i="18"/>
  <c r="I19" i="18"/>
  <c r="J19" i="18"/>
  <c r="L19" i="18"/>
  <c r="I20" i="18"/>
  <c r="J20" i="18"/>
  <c r="L20" i="18"/>
  <c r="L2" i="18"/>
  <c r="K2" i="18"/>
  <c r="J2" i="18"/>
  <c r="I2" i="18"/>
  <c r="H2" i="18"/>
  <c r="G17" i="18"/>
  <c r="G18" i="18"/>
  <c r="G19" i="18"/>
  <c r="G20" i="18"/>
  <c r="G21" i="18"/>
  <c r="G3" i="18"/>
  <c r="G4" i="18"/>
  <c r="G5" i="18"/>
  <c r="G6" i="18"/>
  <c r="G7" i="18"/>
  <c r="G8" i="18"/>
  <c r="G9" i="18"/>
  <c r="G10" i="18"/>
  <c r="G11" i="18"/>
  <c r="G12" i="18"/>
  <c r="G13" i="18"/>
  <c r="G14" i="18"/>
  <c r="G15" i="18"/>
  <c r="G16" i="18"/>
  <c r="G2" i="18"/>
  <c r="F200" i="4"/>
  <c r="H200" i="4"/>
  <c r="F201" i="4"/>
  <c r="H201" i="4" s="1"/>
  <c r="F202" i="4"/>
  <c r="H202" i="4"/>
  <c r="F203" i="4"/>
  <c r="H203" i="4" s="1"/>
  <c r="F204" i="4"/>
  <c r="H204" i="4"/>
  <c r="F205" i="4"/>
  <c r="H205" i="4"/>
  <c r="F206" i="4"/>
  <c r="H206" i="4"/>
  <c r="F207" i="4"/>
  <c r="H207" i="4"/>
  <c r="F208" i="4"/>
  <c r="H208" i="4"/>
  <c r="F209" i="4"/>
  <c r="H209" i="4"/>
  <c r="F210" i="4"/>
  <c r="H210" i="4"/>
  <c r="F3" i="18"/>
  <c r="F4" i="18"/>
  <c r="F5" i="18"/>
  <c r="F6" i="18"/>
  <c r="F7" i="18"/>
  <c r="F8" i="18"/>
  <c r="F9" i="18"/>
  <c r="F10" i="18"/>
  <c r="F11" i="18"/>
  <c r="F12" i="18"/>
  <c r="F13" i="18"/>
  <c r="F14" i="18"/>
  <c r="F2" i="18"/>
  <c r="E3" i="18"/>
  <c r="E4" i="18"/>
  <c r="E5" i="18"/>
  <c r="E6" i="18"/>
  <c r="E7" i="18"/>
  <c r="E8" i="18"/>
  <c r="E9" i="18"/>
  <c r="E10" i="18"/>
  <c r="E11" i="18"/>
  <c r="E12" i="18"/>
  <c r="E13" i="18"/>
  <c r="E14" i="18"/>
  <c r="E15" i="18"/>
  <c r="E16" i="18"/>
  <c r="E17" i="18"/>
  <c r="E18" i="18"/>
  <c r="E19" i="18"/>
  <c r="E2" i="18"/>
  <c r="D20" i="18"/>
  <c r="D18" i="18"/>
  <c r="D19" i="18"/>
  <c r="D14" i="18"/>
  <c r="D15" i="18"/>
  <c r="D16" i="18"/>
  <c r="D17" i="18"/>
  <c r="D12" i="18"/>
  <c r="D13" i="18"/>
  <c r="D10" i="18"/>
  <c r="D11" i="18"/>
  <c r="D7" i="18"/>
  <c r="D8" i="18"/>
  <c r="D9" i="18"/>
  <c r="D4" i="18"/>
  <c r="D5" i="18"/>
  <c r="D6" i="18"/>
  <c r="D3" i="18"/>
  <c r="D2" i="18"/>
  <c r="C11" i="18"/>
  <c r="C12" i="18"/>
  <c r="C13" i="18"/>
  <c r="C14" i="18"/>
  <c r="C15" i="18"/>
  <c r="C16" i="18"/>
  <c r="C17" i="18"/>
  <c r="C18" i="18"/>
  <c r="C19" i="18"/>
  <c r="C20" i="18"/>
  <c r="C3" i="18"/>
  <c r="C4" i="18"/>
  <c r="C5" i="18"/>
  <c r="C6" i="18"/>
  <c r="C7" i="18"/>
  <c r="C8" i="18"/>
  <c r="C9" i="18"/>
  <c r="C10" i="18"/>
  <c r="C2" i="18"/>
  <c r="M6" i="34" l="1"/>
  <c r="B66" i="34"/>
  <c r="M26" i="34"/>
  <c r="M45" i="34"/>
  <c r="B45" i="34"/>
  <c r="B6" i="34"/>
  <c r="B35" i="35"/>
  <c r="B49" i="35"/>
  <c r="B63" i="35"/>
  <c r="A2" i="32" l="1"/>
  <c r="U21" i="35" l="1"/>
  <c r="V21" i="35" s="1"/>
  <c r="W21" i="35" s="1"/>
  <c r="X21" i="35" s="1"/>
  <c r="T21" i="35"/>
  <c r="P12" i="32" l="1"/>
  <c r="P13" i="32"/>
  <c r="D6" i="32"/>
  <c r="H211" i="4"/>
  <c r="H212" i="4"/>
  <c r="H213" i="4"/>
  <c r="H214" i="4"/>
  <c r="H215" i="4"/>
  <c r="H216" i="4"/>
  <c r="H217" i="4"/>
  <c r="H218" i="4"/>
  <c r="H219" i="4"/>
  <c r="H220" i="4"/>
  <c r="H221" i="4"/>
  <c r="H222" i="4"/>
  <c r="H223" i="4"/>
  <c r="H224" i="4"/>
  <c r="H225" i="4"/>
  <c r="H226" i="4"/>
  <c r="H227" i="4"/>
  <c r="H228" i="4"/>
  <c r="H229" i="4"/>
  <c r="H230" i="4"/>
  <c r="H231" i="4"/>
  <c r="H232" i="4"/>
  <c r="H233" i="4"/>
  <c r="H234" i="4"/>
  <c r="H235" i="4"/>
  <c r="H236" i="4"/>
  <c r="H237" i="4"/>
  <c r="H238" i="4"/>
  <c r="H239" i="4"/>
  <c r="H240" i="4"/>
  <c r="H241" i="4"/>
  <c r="H242" i="4"/>
  <c r="H243" i="4"/>
  <c r="H244" i="4"/>
  <c r="H245" i="4"/>
  <c r="H246" i="4"/>
  <c r="H247" i="4"/>
  <c r="H248" i="4"/>
  <c r="H249" i="4"/>
  <c r="H250" i="4"/>
  <c r="H251" i="4"/>
  <c r="H252" i="4"/>
  <c r="H253" i="4"/>
  <c r="H254" i="4"/>
  <c r="H255" i="4"/>
  <c r="H256" i="4"/>
  <c r="H257" i="4"/>
  <c r="H258" i="4"/>
  <c r="H259" i="4"/>
  <c r="H260" i="4"/>
  <c r="H261" i="4"/>
  <c r="H262" i="4"/>
  <c r="H263" i="4"/>
  <c r="H264" i="4"/>
  <c r="H265" i="4"/>
  <c r="H266" i="4"/>
  <c r="H267" i="4"/>
  <c r="H268" i="4"/>
  <c r="H269" i="4"/>
  <c r="H270" i="4"/>
  <c r="H271" i="4"/>
  <c r="H272" i="4"/>
  <c r="H273" i="4"/>
  <c r="H274" i="4"/>
  <c r="H275" i="4"/>
  <c r="H276" i="4"/>
  <c r="H277" i="4"/>
  <c r="H278" i="4"/>
  <c r="H279" i="4"/>
  <c r="H280" i="4"/>
  <c r="H281" i="4"/>
  <c r="H282" i="4"/>
  <c r="H283" i="4"/>
  <c r="H284" i="4"/>
  <c r="H285" i="4"/>
  <c r="H286" i="4"/>
  <c r="H287" i="4"/>
  <c r="H288" i="4"/>
  <c r="H289" i="4"/>
  <c r="H290" i="4"/>
  <c r="H291" i="4"/>
  <c r="H292" i="4"/>
  <c r="H293" i="4"/>
  <c r="H294" i="4"/>
  <c r="H295" i="4"/>
  <c r="H296" i="4"/>
  <c r="H297" i="4"/>
  <c r="H298" i="4"/>
  <c r="H299" i="4"/>
  <c r="H300" i="4"/>
  <c r="H301" i="4"/>
  <c r="H302" i="4"/>
  <c r="H303" i="4"/>
  <c r="H304" i="4"/>
  <c r="H305" i="4"/>
  <c r="H306" i="4"/>
  <c r="H307" i="4"/>
  <c r="H308" i="4"/>
  <c r="H309"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H335" i="4"/>
  <c r="H336" i="4"/>
  <c r="H337" i="4"/>
  <c r="H338" i="4"/>
  <c r="H339" i="4"/>
  <c r="H340" i="4"/>
  <c r="H341" i="4"/>
  <c r="H342" i="4"/>
  <c r="H343" i="4"/>
  <c r="H344" i="4"/>
  <c r="H345" i="4"/>
  <c r="H346" i="4"/>
  <c r="H347" i="4"/>
  <c r="H348" i="4"/>
  <c r="H349" i="4"/>
  <c r="H350" i="4"/>
  <c r="H351" i="4"/>
  <c r="H352" i="4"/>
  <c r="H353" i="4"/>
  <c r="H354" i="4"/>
  <c r="H355" i="4"/>
  <c r="H356" i="4"/>
  <c r="H357" i="4"/>
  <c r="H358" i="4"/>
  <c r="H359" i="4"/>
  <c r="H360" i="4"/>
  <c r="H361" i="4"/>
  <c r="H362" i="4"/>
  <c r="H363" i="4"/>
  <c r="H364" i="4"/>
  <c r="H365" i="4"/>
  <c r="H366" i="4"/>
  <c r="H367" i="4"/>
  <c r="H368" i="4"/>
  <c r="H369" i="4"/>
  <c r="H370" i="4"/>
  <c r="H371" i="4"/>
  <c r="H372" i="4"/>
  <c r="H373" i="4"/>
  <c r="H374" i="4"/>
  <c r="H375" i="4"/>
  <c r="H376" i="4"/>
  <c r="H377" i="4"/>
  <c r="H378" i="4"/>
  <c r="H379" i="4"/>
  <c r="H380" i="4"/>
  <c r="H381" i="4"/>
  <c r="H382" i="4"/>
  <c r="H383" i="4"/>
  <c r="H384" i="4"/>
  <c r="H385" i="4"/>
  <c r="H386" i="4"/>
  <c r="H387" i="4"/>
  <c r="H388" i="4"/>
  <c r="H389" i="4"/>
  <c r="H390" i="4"/>
  <c r="H391" i="4"/>
  <c r="H392" i="4"/>
  <c r="H393" i="4"/>
  <c r="H394" i="4"/>
  <c r="H395" i="4"/>
  <c r="H396" i="4"/>
  <c r="H397" i="4"/>
  <c r="H398" i="4"/>
  <c r="H399" i="4"/>
  <c r="H400" i="4"/>
  <c r="H401" i="4"/>
  <c r="H402" i="4"/>
  <c r="H403" i="4"/>
  <c r="H404" i="4"/>
  <c r="H405" i="4"/>
  <c r="H406" i="4"/>
  <c r="H407" i="4"/>
  <c r="H408" i="4"/>
  <c r="H409" i="4"/>
  <c r="H410" i="4"/>
  <c r="H411" i="4"/>
  <c r="H412" i="4"/>
  <c r="H413" i="4"/>
  <c r="H414" i="4"/>
  <c r="H415" i="4"/>
  <c r="H416" i="4"/>
  <c r="H417" i="4"/>
  <c r="H418" i="4"/>
  <c r="H419" i="4"/>
  <c r="H420" i="4"/>
  <c r="H421" i="4"/>
  <c r="H422" i="4"/>
  <c r="H423" i="4"/>
  <c r="H424" i="4"/>
  <c r="H425" i="4"/>
  <c r="H426" i="4"/>
  <c r="H427" i="4"/>
  <c r="H428" i="4"/>
  <c r="H429" i="4"/>
  <c r="H430" i="4"/>
  <c r="H431" i="4"/>
  <c r="H432" i="4"/>
  <c r="H433" i="4"/>
  <c r="H434" i="4"/>
  <c r="H435" i="4"/>
  <c r="H436" i="4"/>
  <c r="H437" i="4"/>
  <c r="H438" i="4"/>
  <c r="H439" i="4"/>
  <c r="H440" i="4"/>
  <c r="H441" i="4"/>
  <c r="H442" i="4"/>
  <c r="H443" i="4"/>
  <c r="H444" i="4"/>
  <c r="H445" i="4"/>
  <c r="H446" i="4"/>
  <c r="H447" i="4"/>
  <c r="H448" i="4"/>
  <c r="H449" i="4"/>
  <c r="H450" i="4"/>
  <c r="H451" i="4"/>
  <c r="H452" i="4"/>
  <c r="H453" i="4"/>
  <c r="H454" i="4"/>
  <c r="H455" i="4"/>
  <c r="H456" i="4"/>
  <c r="H457" i="4"/>
  <c r="H458" i="4"/>
  <c r="H459" i="4"/>
  <c r="H460" i="4"/>
  <c r="H461" i="4"/>
  <c r="H462" i="4"/>
  <c r="H463" i="4"/>
  <c r="H464" i="4"/>
  <c r="H465" i="4"/>
  <c r="H466" i="4"/>
  <c r="H467" i="4"/>
  <c r="H468" i="4"/>
  <c r="H469" i="4"/>
  <c r="H470" i="4"/>
  <c r="H471" i="4"/>
  <c r="H472" i="4"/>
  <c r="H473" i="4"/>
  <c r="H474" i="4"/>
  <c r="H475" i="4"/>
  <c r="H476" i="4"/>
  <c r="H477" i="4"/>
  <c r="H478" i="4"/>
  <c r="H479" i="4"/>
  <c r="H480" i="4"/>
  <c r="H481" i="4"/>
  <c r="H482" i="4"/>
  <c r="H483" i="4"/>
  <c r="H484" i="4"/>
  <c r="H485" i="4"/>
  <c r="H486" i="4"/>
  <c r="H487" i="4"/>
  <c r="H488" i="4"/>
  <c r="H489" i="4"/>
  <c r="H490" i="4"/>
  <c r="H491" i="4"/>
  <c r="H492" i="4"/>
  <c r="H493" i="4"/>
  <c r="H494" i="4"/>
  <c r="H495" i="4"/>
  <c r="H496" i="4"/>
  <c r="H497" i="4"/>
  <c r="H498" i="4"/>
  <c r="H499" i="4"/>
  <c r="H500" i="4"/>
  <c r="H501" i="4"/>
  <c r="H502" i="4"/>
  <c r="H503" i="4"/>
  <c r="H504" i="4"/>
  <c r="H505" i="4"/>
  <c r="H506" i="4"/>
  <c r="H507" i="4"/>
  <c r="H508" i="4"/>
  <c r="H509" i="4"/>
  <c r="H510" i="4"/>
  <c r="H511" i="4"/>
  <c r="H512" i="4"/>
  <c r="H513" i="4"/>
  <c r="H514" i="4"/>
  <c r="H515" i="4"/>
  <c r="H516" i="4"/>
  <c r="H517" i="4"/>
  <c r="H518" i="4"/>
  <c r="H519" i="4"/>
  <c r="H520" i="4"/>
  <c r="H521" i="4"/>
  <c r="H522" i="4"/>
  <c r="H523" i="4"/>
  <c r="H524" i="4"/>
  <c r="H525" i="4"/>
  <c r="H526" i="4"/>
  <c r="H527" i="4"/>
  <c r="H528" i="4"/>
  <c r="H529" i="4"/>
  <c r="H530" i="4"/>
  <c r="H531" i="4"/>
  <c r="H532" i="4"/>
  <c r="H533" i="4"/>
  <c r="H534" i="4"/>
  <c r="H535" i="4"/>
  <c r="H536" i="4"/>
  <c r="H537" i="4"/>
  <c r="H538" i="4"/>
  <c r="H539" i="4"/>
  <c r="H540" i="4"/>
  <c r="H541" i="4"/>
  <c r="H542" i="4"/>
  <c r="H543" i="4"/>
  <c r="H544" i="4"/>
  <c r="H545" i="4"/>
  <c r="H546" i="4"/>
  <c r="H547" i="4"/>
  <c r="H548" i="4"/>
  <c r="H549" i="4"/>
  <c r="H550" i="4"/>
  <c r="H551" i="4"/>
  <c r="H552" i="4"/>
  <c r="H553" i="4"/>
  <c r="H554" i="4"/>
  <c r="H555" i="4"/>
  <c r="H556" i="4"/>
  <c r="H557" i="4"/>
  <c r="H558" i="4"/>
  <c r="H559" i="4"/>
  <c r="H560" i="4"/>
  <c r="H561" i="4"/>
  <c r="H562" i="4"/>
  <c r="H563" i="4"/>
  <c r="H564" i="4"/>
  <c r="H565" i="4"/>
  <c r="H566" i="4"/>
  <c r="H567" i="4"/>
  <c r="H568" i="4"/>
  <c r="H569" i="4"/>
  <c r="H570" i="4"/>
  <c r="H571" i="4"/>
  <c r="H572" i="4"/>
  <c r="H573" i="4"/>
  <c r="H574" i="4"/>
  <c r="H575" i="4"/>
  <c r="H576" i="4"/>
  <c r="H577" i="4"/>
  <c r="H578" i="4"/>
  <c r="H579" i="4"/>
  <c r="H580" i="4"/>
  <c r="H581" i="4"/>
  <c r="H582" i="4"/>
  <c r="H583" i="4"/>
  <c r="H584" i="4"/>
  <c r="H585" i="4"/>
  <c r="H586" i="4"/>
  <c r="H587" i="4"/>
  <c r="H588" i="4"/>
  <c r="H589" i="4"/>
  <c r="H590" i="4"/>
  <c r="H591" i="4"/>
  <c r="H592" i="4"/>
  <c r="H593" i="4"/>
  <c r="H594" i="4"/>
  <c r="H595" i="4"/>
  <c r="H596" i="4"/>
  <c r="H597" i="4"/>
  <c r="H598" i="4"/>
  <c r="H599" i="4"/>
  <c r="H600" i="4"/>
  <c r="H601" i="4"/>
  <c r="H602" i="4"/>
  <c r="H603" i="4"/>
  <c r="H604" i="4"/>
  <c r="H605" i="4"/>
  <c r="H606" i="4"/>
  <c r="H607" i="4"/>
  <c r="H608" i="4"/>
  <c r="H609" i="4"/>
  <c r="H610" i="4"/>
  <c r="H611" i="4"/>
  <c r="H612" i="4"/>
  <c r="H613" i="4"/>
  <c r="H614" i="4"/>
  <c r="H615" i="4"/>
  <c r="H616" i="4"/>
  <c r="H617" i="4"/>
  <c r="H618" i="4"/>
  <c r="H619" i="4"/>
  <c r="H620" i="4"/>
  <c r="H621" i="4"/>
  <c r="H622" i="4"/>
  <c r="H623" i="4"/>
  <c r="H624" i="4"/>
  <c r="H625" i="4"/>
  <c r="H626" i="4"/>
  <c r="H627" i="4"/>
  <c r="H628" i="4"/>
  <c r="H629" i="4"/>
  <c r="H630" i="4"/>
  <c r="H631" i="4"/>
  <c r="H632" i="4"/>
  <c r="H633" i="4"/>
  <c r="H634" i="4"/>
  <c r="H635" i="4"/>
  <c r="H636" i="4"/>
  <c r="H637" i="4"/>
  <c r="H638" i="4"/>
  <c r="H639" i="4"/>
  <c r="H640" i="4"/>
  <c r="H641" i="4"/>
  <c r="H642" i="4"/>
  <c r="H643" i="4"/>
  <c r="H644" i="4"/>
  <c r="H645" i="4"/>
  <c r="H646" i="4"/>
  <c r="H647" i="4"/>
  <c r="H648" i="4"/>
  <c r="H649" i="4"/>
  <c r="H650" i="4"/>
  <c r="H651" i="4"/>
  <c r="H652" i="4"/>
  <c r="H653" i="4"/>
  <c r="H654" i="4"/>
  <c r="H655" i="4"/>
  <c r="H656" i="4"/>
  <c r="H657" i="4"/>
  <c r="H658" i="4"/>
  <c r="H659" i="4"/>
  <c r="H660" i="4"/>
  <c r="H661" i="4"/>
  <c r="H662" i="4"/>
  <c r="H663" i="4"/>
  <c r="H664" i="4"/>
  <c r="H665" i="4"/>
  <c r="H666" i="4"/>
  <c r="H667" i="4"/>
  <c r="H668" i="4"/>
  <c r="H669" i="4"/>
  <c r="H670" i="4"/>
  <c r="H671" i="4"/>
  <c r="H672" i="4"/>
  <c r="H673" i="4"/>
  <c r="H674" i="4"/>
  <c r="H675" i="4"/>
  <c r="H676" i="4"/>
  <c r="H677" i="4"/>
  <c r="H678" i="4"/>
  <c r="H679" i="4"/>
  <c r="H680" i="4"/>
  <c r="H681" i="4"/>
  <c r="H682" i="4"/>
  <c r="H683" i="4"/>
  <c r="H684" i="4"/>
  <c r="H685" i="4"/>
  <c r="H686" i="4"/>
  <c r="H687" i="4"/>
  <c r="H688" i="4"/>
  <c r="H689" i="4"/>
  <c r="H690" i="4"/>
  <c r="H691" i="4"/>
  <c r="H692" i="4"/>
  <c r="H693" i="4"/>
  <c r="H694" i="4"/>
  <c r="H695" i="4"/>
  <c r="H696" i="4"/>
  <c r="H697" i="4"/>
  <c r="H698" i="4"/>
  <c r="H699" i="4"/>
  <c r="H700" i="4"/>
  <c r="H701" i="4"/>
  <c r="H702" i="4"/>
  <c r="H703" i="4"/>
  <c r="H704" i="4"/>
  <c r="H705" i="4"/>
  <c r="H706" i="4"/>
  <c r="H707" i="4"/>
  <c r="H708" i="4"/>
  <c r="H709" i="4"/>
  <c r="H710" i="4"/>
  <c r="H711" i="4"/>
  <c r="H712" i="4"/>
  <c r="H713" i="4"/>
  <c r="H714" i="4"/>
  <c r="H715" i="4"/>
  <c r="H716" i="4"/>
  <c r="H717" i="4"/>
  <c r="H718" i="4"/>
  <c r="H719" i="4"/>
  <c r="H720" i="4"/>
  <c r="H721" i="4"/>
  <c r="H722" i="4"/>
  <c r="H723" i="4"/>
  <c r="H724" i="4"/>
  <c r="H725" i="4"/>
  <c r="H726" i="4"/>
  <c r="H727" i="4"/>
  <c r="H728" i="4"/>
  <c r="H729" i="4"/>
  <c r="H730" i="4"/>
  <c r="H731" i="4"/>
  <c r="H732" i="4"/>
  <c r="H733" i="4"/>
  <c r="H734" i="4"/>
  <c r="H735" i="4"/>
  <c r="H736" i="4"/>
  <c r="H737" i="4"/>
  <c r="H738" i="4"/>
  <c r="H739" i="4"/>
  <c r="H740" i="4"/>
  <c r="H741" i="4"/>
  <c r="H742" i="4"/>
  <c r="H743" i="4"/>
  <c r="H744" i="4"/>
  <c r="H745" i="4"/>
  <c r="H746" i="4"/>
  <c r="H747" i="4"/>
  <c r="H748" i="4"/>
  <c r="H749" i="4"/>
  <c r="H750" i="4"/>
  <c r="H751" i="4"/>
  <c r="H752" i="4"/>
  <c r="H753" i="4"/>
  <c r="H754" i="4"/>
  <c r="H755" i="4"/>
  <c r="H756" i="4"/>
  <c r="H757" i="4"/>
  <c r="H758" i="4"/>
  <c r="H759" i="4"/>
  <c r="H760" i="4"/>
  <c r="H761" i="4"/>
  <c r="H762" i="4"/>
  <c r="H763" i="4"/>
  <c r="H764" i="4"/>
  <c r="H765" i="4"/>
  <c r="H766" i="4"/>
  <c r="H767" i="4"/>
  <c r="H768" i="4"/>
  <c r="H769" i="4"/>
  <c r="H770" i="4"/>
  <c r="H771" i="4"/>
  <c r="H772" i="4"/>
  <c r="H773" i="4"/>
  <c r="H774" i="4"/>
  <c r="H775" i="4"/>
  <c r="H776" i="4"/>
  <c r="H777" i="4"/>
  <c r="H778" i="4"/>
  <c r="H779" i="4"/>
  <c r="H780" i="4"/>
  <c r="H781" i="4"/>
  <c r="H782" i="4"/>
  <c r="H783" i="4"/>
  <c r="H784" i="4"/>
  <c r="H785" i="4"/>
  <c r="H786" i="4"/>
  <c r="H787" i="4"/>
  <c r="H788" i="4"/>
  <c r="H789" i="4"/>
  <c r="H790" i="4"/>
  <c r="H791" i="4"/>
  <c r="H792" i="4"/>
  <c r="H793" i="4"/>
  <c r="H794" i="4"/>
  <c r="H795" i="4"/>
  <c r="H796" i="4"/>
  <c r="H797" i="4"/>
  <c r="H798" i="4"/>
  <c r="H799" i="4"/>
  <c r="H800" i="4"/>
  <c r="H801" i="4"/>
  <c r="H802" i="4"/>
  <c r="H803" i="4"/>
  <c r="H804" i="4"/>
  <c r="H805" i="4"/>
  <c r="H806" i="4"/>
  <c r="H807" i="4"/>
  <c r="H808" i="4"/>
  <c r="H809" i="4"/>
  <c r="H810" i="4"/>
  <c r="H811" i="4"/>
  <c r="H812" i="4"/>
  <c r="H813" i="4"/>
  <c r="H814" i="4"/>
  <c r="H815" i="4"/>
  <c r="H816" i="4"/>
  <c r="H817" i="4"/>
  <c r="H818" i="4"/>
  <c r="H819" i="4"/>
  <c r="H820" i="4"/>
  <c r="H821" i="4"/>
  <c r="H822" i="4"/>
  <c r="H823" i="4"/>
  <c r="H824" i="4"/>
  <c r="H825" i="4"/>
  <c r="H826" i="4"/>
  <c r="H827" i="4"/>
  <c r="H828" i="4"/>
  <c r="H829" i="4"/>
  <c r="H830" i="4"/>
  <c r="H831" i="4"/>
  <c r="H832" i="4"/>
  <c r="H833" i="4"/>
  <c r="H834" i="4"/>
  <c r="H835" i="4"/>
  <c r="H836" i="4"/>
  <c r="H837" i="4"/>
  <c r="H838" i="4"/>
  <c r="H839" i="4"/>
  <c r="H840" i="4"/>
  <c r="H841" i="4"/>
  <c r="H842" i="4"/>
  <c r="H843" i="4"/>
  <c r="H844" i="4"/>
  <c r="H845" i="4"/>
  <c r="H846" i="4"/>
  <c r="H847" i="4"/>
  <c r="H848" i="4"/>
  <c r="H849" i="4"/>
  <c r="H850" i="4"/>
  <c r="H851" i="4"/>
  <c r="H852" i="4"/>
  <c r="H853" i="4"/>
  <c r="H854" i="4"/>
  <c r="H855" i="4"/>
  <c r="H856" i="4"/>
  <c r="H857" i="4"/>
  <c r="H858" i="4"/>
  <c r="H859" i="4"/>
  <c r="H860" i="4"/>
  <c r="H861" i="4"/>
  <c r="H862" i="4"/>
  <c r="H863" i="4"/>
  <c r="H864" i="4"/>
  <c r="H865" i="4"/>
  <c r="H866" i="4"/>
  <c r="H867" i="4"/>
  <c r="H868" i="4"/>
  <c r="H869" i="4"/>
  <c r="H870" i="4"/>
  <c r="H871" i="4"/>
  <c r="H872" i="4"/>
  <c r="H873" i="4"/>
  <c r="H874" i="4"/>
  <c r="H875" i="4"/>
  <c r="H876" i="4"/>
  <c r="H877" i="4"/>
  <c r="H878" i="4"/>
  <c r="H879" i="4"/>
  <c r="H880" i="4"/>
  <c r="H881" i="4"/>
  <c r="H882" i="4"/>
  <c r="H883" i="4"/>
  <c r="H884" i="4"/>
  <c r="H885" i="4"/>
  <c r="H886" i="4"/>
  <c r="H887" i="4"/>
  <c r="H888" i="4"/>
  <c r="H889" i="4"/>
  <c r="H890" i="4"/>
  <c r="H891" i="4"/>
  <c r="H892" i="4"/>
  <c r="H893" i="4"/>
  <c r="H894" i="4"/>
  <c r="H895" i="4"/>
  <c r="H896" i="4"/>
  <c r="H897" i="4"/>
  <c r="H898" i="4"/>
  <c r="H899" i="4"/>
  <c r="H900" i="4"/>
  <c r="H901" i="4"/>
  <c r="H902" i="4"/>
  <c r="H903" i="4"/>
  <c r="H904" i="4"/>
  <c r="H905" i="4"/>
  <c r="H906" i="4"/>
  <c r="H907" i="4"/>
  <c r="H908" i="4"/>
  <c r="H909" i="4"/>
  <c r="H910" i="4"/>
  <c r="H911" i="4"/>
  <c r="H912" i="4"/>
  <c r="H913" i="4"/>
  <c r="H914" i="4"/>
  <c r="H915" i="4"/>
  <c r="H916" i="4"/>
  <c r="H917" i="4"/>
  <c r="H918" i="4"/>
  <c r="H919" i="4"/>
  <c r="H920" i="4"/>
  <c r="H921" i="4"/>
  <c r="H922" i="4"/>
  <c r="H923" i="4"/>
  <c r="H924" i="4"/>
  <c r="H925" i="4"/>
  <c r="H926" i="4"/>
  <c r="H927" i="4"/>
  <c r="H928" i="4"/>
  <c r="H929" i="4"/>
  <c r="H930" i="4"/>
  <c r="H931" i="4"/>
  <c r="H932" i="4"/>
  <c r="H933" i="4"/>
  <c r="H934" i="4"/>
  <c r="H935" i="4"/>
  <c r="H936" i="4"/>
  <c r="H937" i="4"/>
  <c r="H938" i="4"/>
  <c r="H939" i="4"/>
  <c r="H940" i="4"/>
  <c r="H941" i="4"/>
  <c r="H942" i="4"/>
  <c r="H943" i="4"/>
  <c r="H944" i="4"/>
  <c r="H945" i="4"/>
  <c r="H946" i="4"/>
  <c r="H947" i="4"/>
  <c r="H948" i="4"/>
  <c r="H949" i="4"/>
  <c r="H950" i="4"/>
  <c r="H951" i="4"/>
  <c r="H952" i="4"/>
  <c r="H953" i="4"/>
  <c r="H954" i="4"/>
  <c r="H955" i="4"/>
  <c r="H956" i="4"/>
  <c r="H957" i="4"/>
  <c r="H958" i="4"/>
  <c r="H959" i="4"/>
  <c r="H960" i="4"/>
  <c r="H961" i="4"/>
  <c r="H962" i="4"/>
  <c r="H963" i="4"/>
  <c r="H964" i="4"/>
  <c r="H965" i="4"/>
  <c r="H966" i="4"/>
  <c r="H967" i="4"/>
  <c r="H968" i="4"/>
  <c r="H969" i="4"/>
  <c r="H970" i="4"/>
  <c r="H971" i="4"/>
  <c r="H972" i="4"/>
  <c r="H973" i="4"/>
  <c r="H974" i="4"/>
  <c r="H975" i="4"/>
  <c r="H976" i="4"/>
  <c r="H977" i="4"/>
  <c r="H978" i="4"/>
  <c r="H979" i="4"/>
  <c r="H980" i="4"/>
  <c r="H981" i="4"/>
  <c r="H982" i="4"/>
  <c r="H983" i="4"/>
  <c r="H984" i="4"/>
  <c r="H985" i="4"/>
  <c r="H986" i="4"/>
  <c r="H987" i="4"/>
  <c r="H988" i="4"/>
  <c r="H989" i="4"/>
  <c r="H990" i="4"/>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I23" i="1" l="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O21" i="35" l="1"/>
  <c r="P21" i="35" s="1"/>
  <c r="Q21" i="35" s="1"/>
  <c r="R21" i="35" s="1"/>
  <c r="N21" i="35"/>
  <c r="N48" i="2" l="1"/>
  <c r="M48" i="2"/>
  <c r="L48" i="2"/>
  <c r="K48" i="2"/>
  <c r="J48" i="2"/>
  <c r="I48" i="2"/>
  <c r="H48" i="2"/>
  <c r="G48" i="2"/>
  <c r="F48" i="2"/>
  <c r="E48" i="2"/>
  <c r="B26" i="34"/>
  <c r="B22" i="35"/>
  <c r="M23" i="35"/>
  <c r="A29" i="33"/>
  <c r="C29" i="33" s="1"/>
  <c r="A30" i="33"/>
  <c r="C30" i="33" s="1"/>
  <c r="A31" i="33"/>
  <c r="B31" i="35" s="1"/>
  <c r="A32" i="33"/>
  <c r="B32" i="35" s="1"/>
  <c r="A24" i="33"/>
  <c r="A25" i="33"/>
  <c r="B25" i="35" s="1"/>
  <c r="A26" i="33"/>
  <c r="B26" i="35" s="1"/>
  <c r="A27" i="33"/>
  <c r="A28" i="33"/>
  <c r="E28" i="33" s="1"/>
  <c r="A23" i="33"/>
  <c r="B23" i="35" s="1"/>
  <c r="F191" i="4"/>
  <c r="H191" i="4" s="1"/>
  <c r="F192" i="4"/>
  <c r="H192" i="4" s="1"/>
  <c r="F193" i="4"/>
  <c r="H193" i="4" s="1"/>
  <c r="F194" i="4"/>
  <c r="H194" i="4" s="1"/>
  <c r="F195" i="4"/>
  <c r="H195" i="4" s="1"/>
  <c r="F196" i="4"/>
  <c r="H196" i="4" s="1"/>
  <c r="F197" i="4"/>
  <c r="H197" i="4" s="1"/>
  <c r="F172" i="4"/>
  <c r="H172" i="4" s="1"/>
  <c r="F173" i="4"/>
  <c r="H173" i="4" s="1"/>
  <c r="F174" i="4"/>
  <c r="H174" i="4" s="1"/>
  <c r="F175" i="4"/>
  <c r="H175" i="4" s="1"/>
  <c r="F176" i="4"/>
  <c r="H176" i="4" s="1"/>
  <c r="F177" i="4"/>
  <c r="H177" i="4" s="1"/>
  <c r="F178" i="4"/>
  <c r="H178" i="4" s="1"/>
  <c r="F179" i="4"/>
  <c r="H179" i="4" s="1"/>
  <c r="F180" i="4"/>
  <c r="H180" i="4" s="1"/>
  <c r="F152" i="4"/>
  <c r="H152" i="4" s="1"/>
  <c r="F153" i="4"/>
  <c r="H153" i="4" s="1"/>
  <c r="F154" i="4"/>
  <c r="H154" i="4" s="1"/>
  <c r="F155" i="4"/>
  <c r="H155" i="4" s="1"/>
  <c r="F156" i="4"/>
  <c r="H156" i="4" s="1"/>
  <c r="F157" i="4"/>
  <c r="H157" i="4" s="1"/>
  <c r="F158" i="4"/>
  <c r="H158" i="4" s="1"/>
  <c r="F159" i="4"/>
  <c r="H159" i="4" s="1"/>
  <c r="F160" i="4"/>
  <c r="H160" i="4" s="1"/>
  <c r="F127" i="4"/>
  <c r="H127" i="4" s="1"/>
  <c r="F128" i="4"/>
  <c r="H128" i="4" s="1"/>
  <c r="F129" i="4"/>
  <c r="H129" i="4" s="1"/>
  <c r="F130" i="4"/>
  <c r="H130" i="4" s="1"/>
  <c r="F131" i="4"/>
  <c r="H131" i="4" s="1"/>
  <c r="F132" i="4"/>
  <c r="H132" i="4" s="1"/>
  <c r="F133" i="4"/>
  <c r="H133" i="4" s="1"/>
  <c r="F134" i="4"/>
  <c r="H134" i="4" s="1"/>
  <c r="F135" i="4"/>
  <c r="H135" i="4" s="1"/>
  <c r="F136" i="4"/>
  <c r="H136" i="4" s="1"/>
  <c r="F87" i="4"/>
  <c r="H87" i="4" s="1"/>
  <c r="F88" i="4"/>
  <c r="H88" i="4" s="1"/>
  <c r="F89" i="4"/>
  <c r="H89" i="4" s="1"/>
  <c r="F90" i="4"/>
  <c r="H90" i="4" s="1"/>
  <c r="F91" i="4"/>
  <c r="H91" i="4" s="1"/>
  <c r="F92" i="4"/>
  <c r="H92" i="4" s="1"/>
  <c r="F93" i="4"/>
  <c r="H93" i="4" s="1"/>
  <c r="F94" i="4"/>
  <c r="H94" i="4" s="1"/>
  <c r="F95" i="4"/>
  <c r="H95" i="4" s="1"/>
  <c r="F96" i="4"/>
  <c r="H96" i="4" s="1"/>
  <c r="F109" i="4"/>
  <c r="H109" i="4" s="1"/>
  <c r="F110" i="4"/>
  <c r="H110" i="4" s="1"/>
  <c r="F111" i="4"/>
  <c r="H111" i="4" s="1"/>
  <c r="F112" i="4"/>
  <c r="H112" i="4" s="1"/>
  <c r="F113" i="4"/>
  <c r="H113" i="4" s="1"/>
  <c r="F114" i="4"/>
  <c r="H114" i="4" s="1"/>
  <c r="F115" i="4"/>
  <c r="H115" i="4" s="1"/>
  <c r="C32" i="33" l="1"/>
  <c r="B32" i="33"/>
  <c r="F32" i="33"/>
  <c r="E32" i="33"/>
  <c r="D32" i="33"/>
  <c r="B30" i="33"/>
  <c r="F29" i="33"/>
  <c r="E29" i="33"/>
  <c r="B29" i="33"/>
  <c r="B24" i="35"/>
  <c r="B28" i="35"/>
  <c r="D28" i="33"/>
  <c r="C28" i="33"/>
  <c r="B28" i="33"/>
  <c r="B30" i="35"/>
  <c r="B31" i="33"/>
  <c r="F31" i="33"/>
  <c r="E31" i="33"/>
  <c r="D31" i="33"/>
  <c r="C31" i="33"/>
  <c r="F30" i="33"/>
  <c r="E30" i="33"/>
  <c r="D30" i="33"/>
  <c r="D29" i="33"/>
  <c r="B29" i="35"/>
  <c r="B27" i="35"/>
  <c r="F28" i="33"/>
  <c r="W11" i="33"/>
  <c r="E1" i="18" l="1"/>
  <c r="F1" i="18"/>
  <c r="G1" i="18"/>
  <c r="H1" i="18"/>
  <c r="I1" i="18"/>
  <c r="J1" i="18"/>
  <c r="K1" i="18"/>
  <c r="A18" i="33"/>
  <c r="A17" i="33"/>
  <c r="A16" i="33"/>
  <c r="A15" i="33"/>
  <c r="A14" i="33"/>
  <c r="A13" i="33"/>
  <c r="A12" i="33"/>
  <c r="M27" i="35" s="1"/>
  <c r="A11" i="33"/>
  <c r="M26" i="35" s="1"/>
  <c r="A10" i="33"/>
  <c r="M25" i="35" s="1"/>
  <c r="A189" i="4"/>
  <c r="A169" i="4"/>
  <c r="A146" i="4"/>
  <c r="A124" i="4"/>
  <c r="A106" i="4"/>
  <c r="A84" i="4"/>
  <c r="A69" i="4"/>
  <c r="A49" i="4"/>
  <c r="A28" i="4"/>
  <c r="A7" i="4"/>
  <c r="L1" i="18"/>
  <c r="D1" i="18"/>
  <c r="C1" i="18"/>
  <c r="D17" i="33" l="1"/>
  <c r="M32" i="35"/>
  <c r="C18" i="33"/>
  <c r="M33" i="35"/>
  <c r="F15" i="33"/>
  <c r="M30" i="35"/>
  <c r="F16" i="33"/>
  <c r="M31" i="35"/>
  <c r="D13" i="33"/>
  <c r="M28" i="35"/>
  <c r="C14" i="33"/>
  <c r="M29" i="35"/>
  <c r="E16" i="33"/>
  <c r="E17" i="33"/>
  <c r="B13" i="33"/>
  <c r="F17" i="33"/>
  <c r="D14" i="33"/>
  <c r="E14" i="33"/>
  <c r="B15" i="33"/>
  <c r="B16" i="33"/>
  <c r="C16" i="33"/>
  <c r="C13" i="33"/>
  <c r="F14" i="33"/>
  <c r="D16" i="33"/>
  <c r="B18" i="33"/>
  <c r="E13" i="33"/>
  <c r="C15" i="33"/>
  <c r="D18" i="33"/>
  <c r="F13" i="33"/>
  <c r="D15" i="33"/>
  <c r="B17" i="33"/>
  <c r="E18" i="33"/>
  <c r="B14" i="33"/>
  <c r="E15" i="33"/>
  <c r="C17" i="33"/>
  <c r="F18" i="33"/>
  <c r="O33" i="35" l="1"/>
  <c r="P33" i="35"/>
  <c r="Q33" i="35"/>
  <c r="N33" i="35"/>
  <c r="R33" i="35"/>
  <c r="O31" i="35"/>
  <c r="Q31" i="35"/>
  <c r="P31" i="35"/>
  <c r="R31" i="35"/>
  <c r="N31" i="35"/>
  <c r="Q30" i="35"/>
  <c r="R30" i="35"/>
  <c r="O30" i="35"/>
  <c r="P30" i="35"/>
  <c r="N30" i="35"/>
  <c r="O28" i="35"/>
  <c r="R28" i="35"/>
  <c r="N28" i="35"/>
  <c r="P28" i="35"/>
  <c r="Q28" i="35"/>
  <c r="Q32" i="35"/>
  <c r="R32" i="35"/>
  <c r="O32" i="35"/>
  <c r="N32" i="35"/>
  <c r="P32" i="35"/>
  <c r="O29" i="35"/>
  <c r="N29" i="35"/>
  <c r="R29" i="35"/>
  <c r="P29" i="35"/>
  <c r="Q29" i="35"/>
  <c r="A2" i="1"/>
  <c r="B4" i="26" l="1"/>
  <c r="A1" i="35" l="1"/>
  <c r="N1" i="35" l="1"/>
  <c r="D6" i="35"/>
  <c r="E6" i="35" s="1"/>
  <c r="F6" i="35" s="1"/>
  <c r="G6" i="35" s="1"/>
  <c r="C6" i="35"/>
  <c r="A2" i="35"/>
  <c r="D30" i="35" l="1"/>
  <c r="D29" i="35"/>
  <c r="F28" i="35"/>
  <c r="G31" i="35"/>
  <c r="C28" i="35"/>
  <c r="F31" i="35"/>
  <c r="E29" i="35"/>
  <c r="C31" i="35"/>
  <c r="E28" i="35"/>
  <c r="G30" i="35"/>
  <c r="D28" i="35"/>
  <c r="E31" i="35"/>
  <c r="G29" i="35"/>
  <c r="G32" i="35"/>
  <c r="F32" i="35"/>
  <c r="C29" i="35"/>
  <c r="C30" i="35"/>
  <c r="G28" i="35"/>
  <c r="E30" i="35"/>
  <c r="D32" i="35"/>
  <c r="D31" i="35"/>
  <c r="F29" i="35"/>
  <c r="E32" i="35"/>
  <c r="F30" i="35"/>
  <c r="C32" i="35"/>
  <c r="G16" i="35"/>
  <c r="G13" i="35"/>
  <c r="D17" i="35"/>
  <c r="F15" i="35"/>
  <c r="D16" i="35"/>
  <c r="D14" i="35"/>
  <c r="C14" i="35"/>
  <c r="C18" i="35"/>
  <c r="D13" i="35"/>
  <c r="F17" i="35"/>
  <c r="C17" i="35"/>
  <c r="C13" i="35"/>
  <c r="E16" i="35"/>
  <c r="G15" i="35"/>
  <c r="E14" i="35"/>
  <c r="F14" i="35"/>
  <c r="G17" i="35"/>
  <c r="C16" i="35"/>
  <c r="F18" i="35"/>
  <c r="G14" i="35"/>
  <c r="F16" i="35"/>
  <c r="D18" i="35"/>
  <c r="E15" i="35"/>
  <c r="F13" i="35"/>
  <c r="E13" i="35"/>
  <c r="E17" i="35"/>
  <c r="E18" i="35"/>
  <c r="G18" i="35"/>
  <c r="D15" i="35"/>
  <c r="C15" i="35"/>
  <c r="W30" i="35"/>
  <c r="T29" i="35"/>
  <c r="X30" i="35"/>
  <c r="V33" i="35"/>
  <c r="T32" i="35"/>
  <c r="U29" i="35"/>
  <c r="T31" i="35"/>
  <c r="V29" i="35"/>
  <c r="V31" i="35"/>
  <c r="X29" i="35"/>
  <c r="X31" i="35"/>
  <c r="U28" i="35"/>
  <c r="T30" i="35"/>
  <c r="V28" i="35"/>
  <c r="U30" i="35"/>
  <c r="U32" i="35"/>
  <c r="W28" i="35"/>
  <c r="V30" i="35"/>
  <c r="V32" i="35"/>
  <c r="X28" i="35"/>
  <c r="W32" i="35"/>
  <c r="X32" i="35"/>
  <c r="U33" i="35"/>
  <c r="U31" i="35"/>
  <c r="W33" i="35"/>
  <c r="W31" i="35"/>
  <c r="T28" i="35"/>
  <c r="T33" i="35"/>
  <c r="W29" i="35"/>
  <c r="X33" i="35"/>
  <c r="A2" i="34"/>
  <c r="A1" i="34"/>
  <c r="W10" i="33"/>
  <c r="B65" i="35" s="1"/>
  <c r="W12" i="33"/>
  <c r="W13" i="33"/>
  <c r="W14" i="33"/>
  <c r="W15" i="33"/>
  <c r="W16" i="33"/>
  <c r="W17" i="33"/>
  <c r="W18" i="33"/>
  <c r="W19" i="33"/>
  <c r="Y19" i="33" s="1"/>
  <c r="X20" i="33"/>
  <c r="AB20" i="33" s="1"/>
  <c r="W9" i="33"/>
  <c r="B64" i="35" s="1"/>
  <c r="B70" i="35" l="1"/>
  <c r="AA20" i="33"/>
  <c r="B69" i="35"/>
  <c r="B73" i="35"/>
  <c r="AA17" i="33"/>
  <c r="F72" i="35" s="1"/>
  <c r="B72" i="35"/>
  <c r="Y16" i="33"/>
  <c r="D71" i="35" s="1"/>
  <c r="B71" i="35"/>
  <c r="Y13" i="33"/>
  <c r="D68" i="35" s="1"/>
  <c r="B68" i="35"/>
  <c r="X12" i="33"/>
  <c r="C67" i="35" s="1"/>
  <c r="B67" i="35"/>
  <c r="X17" i="33"/>
  <c r="C72" i="35" s="1"/>
  <c r="B66" i="35"/>
  <c r="Z16" i="33"/>
  <c r="E71" i="35" s="1"/>
  <c r="Z20" i="33"/>
  <c r="X16" i="33"/>
  <c r="C71" i="35" s="1"/>
  <c r="Y20" i="33"/>
  <c r="AB18" i="33"/>
  <c r="G73" i="35" s="1"/>
  <c r="AB14" i="33"/>
  <c r="G69" i="35" s="1"/>
  <c r="Z19" i="33"/>
  <c r="AA18" i="33"/>
  <c r="F73" i="35" s="1"/>
  <c r="AA14" i="33"/>
  <c r="F69" i="35" s="1"/>
  <c r="X19" i="33"/>
  <c r="Z18" i="33"/>
  <c r="E73" i="35" s="1"/>
  <c r="Z14" i="33"/>
  <c r="E69" i="35" s="1"/>
  <c r="Z17" i="33"/>
  <c r="E72" i="35" s="1"/>
  <c r="Y17" i="33"/>
  <c r="D72" i="35" s="1"/>
  <c r="X13" i="33"/>
  <c r="C68" i="35" s="1"/>
  <c r="AB15" i="33"/>
  <c r="G70" i="35" s="1"/>
  <c r="Y18" i="33"/>
  <c r="D73" i="35" s="1"/>
  <c r="AA15" i="33"/>
  <c r="F70" i="35" s="1"/>
  <c r="Y14" i="33"/>
  <c r="D69" i="35" s="1"/>
  <c r="AB19" i="33"/>
  <c r="X18" i="33"/>
  <c r="C73" i="35" s="1"/>
  <c r="AB16" i="33"/>
  <c r="G71" i="35" s="1"/>
  <c r="Z15" i="33"/>
  <c r="E70" i="35" s="1"/>
  <c r="X14" i="33"/>
  <c r="C69" i="35" s="1"/>
  <c r="AB12" i="33"/>
  <c r="G67" i="35" s="1"/>
  <c r="AA19" i="33"/>
  <c r="AA16" i="33"/>
  <c r="F71" i="35" s="1"/>
  <c r="Y15" i="33"/>
  <c r="D70" i="35" s="1"/>
  <c r="AA12" i="33"/>
  <c r="F67" i="35" s="1"/>
  <c r="X15" i="33"/>
  <c r="C70" i="35" s="1"/>
  <c r="AB13" i="33"/>
  <c r="G68" i="35" s="1"/>
  <c r="Z12" i="33"/>
  <c r="E67" i="35" s="1"/>
  <c r="AB17" i="33"/>
  <c r="G72" i="35" s="1"/>
  <c r="AA13" i="33"/>
  <c r="F68" i="35" s="1"/>
  <c r="Y12" i="33"/>
  <c r="D67" i="35" s="1"/>
  <c r="Z13" i="33"/>
  <c r="E68" i="35" s="1"/>
  <c r="L12" i="32" l="1"/>
  <c r="M12" i="32"/>
  <c r="N12" i="32"/>
  <c r="O12" i="32"/>
  <c r="L13" i="32"/>
  <c r="M13" i="32"/>
  <c r="N13" i="32"/>
  <c r="O13" i="32"/>
  <c r="L14" i="32"/>
  <c r="M14" i="32"/>
  <c r="N14" i="32"/>
  <c r="O14" i="32"/>
  <c r="P14" i="32"/>
  <c r="L15" i="32"/>
  <c r="M15" i="32"/>
  <c r="N15" i="32"/>
  <c r="O15" i="32"/>
  <c r="P15" i="32"/>
  <c r="L16" i="32"/>
  <c r="M16" i="32"/>
  <c r="N16" i="32"/>
  <c r="O16" i="32"/>
  <c r="P16" i="32"/>
  <c r="L17" i="32"/>
  <c r="M17" i="32"/>
  <c r="N17" i="32"/>
  <c r="O17" i="32"/>
  <c r="P17" i="32"/>
  <c r="L18" i="32"/>
  <c r="M18" i="32"/>
  <c r="N18" i="32"/>
  <c r="O18" i="32"/>
  <c r="P18" i="32"/>
  <c r="L19" i="32"/>
  <c r="M19" i="32"/>
  <c r="N19" i="32"/>
  <c r="O19" i="32"/>
  <c r="P19" i="32"/>
  <c r="L20" i="32"/>
  <c r="M20" i="32"/>
  <c r="N20" i="32"/>
  <c r="O20" i="32"/>
  <c r="P20" i="32"/>
  <c r="L21" i="32"/>
  <c r="M21" i="32"/>
  <c r="N21" i="32"/>
  <c r="O21" i="32"/>
  <c r="P21" i="32"/>
  <c r="L22" i="32"/>
  <c r="M22" i="32"/>
  <c r="N22" i="32"/>
  <c r="O22" i="32"/>
  <c r="P22" i="32"/>
  <c r="L23" i="32"/>
  <c r="M23" i="32"/>
  <c r="N23" i="32"/>
  <c r="O23" i="32"/>
  <c r="P23" i="32"/>
  <c r="L24" i="32"/>
  <c r="M24" i="32"/>
  <c r="N24" i="32"/>
  <c r="O24" i="32"/>
  <c r="P24" i="32"/>
  <c r="L25" i="32"/>
  <c r="M25" i="32"/>
  <c r="N25" i="32"/>
  <c r="O25" i="32"/>
  <c r="P25" i="32"/>
  <c r="L26" i="32"/>
  <c r="M26" i="32"/>
  <c r="N26" i="32"/>
  <c r="O26" i="32"/>
  <c r="P26" i="32"/>
  <c r="L27" i="32"/>
  <c r="M27" i="32"/>
  <c r="N27" i="32"/>
  <c r="O27" i="32"/>
  <c r="P27" i="32"/>
  <c r="A21" i="2"/>
  <c r="F6" i="32"/>
  <c r="B6" i="33"/>
  <c r="A9" i="33"/>
  <c r="B51" i="35" l="1"/>
  <c r="B37" i="35"/>
  <c r="B10" i="35"/>
  <c r="B58" i="35"/>
  <c r="B44" i="35"/>
  <c r="B17" i="35"/>
  <c r="B59" i="35"/>
  <c r="B45" i="35"/>
  <c r="B18" i="35"/>
  <c r="B56" i="35"/>
  <c r="B42" i="35"/>
  <c r="B15" i="35"/>
  <c r="B57" i="35"/>
  <c r="B43" i="35"/>
  <c r="B16" i="35"/>
  <c r="B55" i="35"/>
  <c r="B41" i="35"/>
  <c r="B14" i="35"/>
  <c r="B54" i="35"/>
  <c r="B40" i="35"/>
  <c r="B13" i="35"/>
  <c r="B50" i="35"/>
  <c r="B36" i="35"/>
  <c r="B9" i="35"/>
  <c r="B53" i="35"/>
  <c r="B39" i="35"/>
  <c r="B12" i="35"/>
  <c r="B52" i="35"/>
  <c r="B38" i="35"/>
  <c r="B11" i="35"/>
  <c r="A2" i="33" l="1"/>
  <c r="C6" i="33"/>
  <c r="D6" i="33" s="1"/>
  <c r="E6" i="33" s="1"/>
  <c r="F6" i="33" s="1"/>
  <c r="I6" i="33"/>
  <c r="J6" i="33"/>
  <c r="K6" i="33" s="1"/>
  <c r="L6" i="33" s="1"/>
  <c r="M6" i="33" s="1"/>
  <c r="Q6" i="33"/>
  <c r="R6" i="33"/>
  <c r="S6" i="33" s="1"/>
  <c r="T6" i="33" s="1"/>
  <c r="U6" i="33" s="1"/>
  <c r="X6" i="33"/>
  <c r="Y6" i="33"/>
  <c r="Z6" i="33" s="1"/>
  <c r="AA6" i="33" s="1"/>
  <c r="AB6" i="33" s="1"/>
  <c r="H9" i="33"/>
  <c r="P10" i="33"/>
  <c r="P11" i="33"/>
  <c r="P12" i="33"/>
  <c r="H13" i="33"/>
  <c r="H14" i="33"/>
  <c r="H15" i="33"/>
  <c r="H16" i="33"/>
  <c r="H17" i="33"/>
  <c r="H18" i="33"/>
  <c r="M6" i="32"/>
  <c r="N6" i="32" s="1"/>
  <c r="O6" i="32" s="1"/>
  <c r="P6" i="32" s="1"/>
  <c r="L6" i="32"/>
  <c r="G6" i="32"/>
  <c r="H6" i="32" s="1"/>
  <c r="I6" i="32" s="1"/>
  <c r="J6" i="32" s="1"/>
  <c r="K14" i="33" l="1"/>
  <c r="E41" i="35" s="1"/>
  <c r="L14" i="33"/>
  <c r="F41" i="35" s="1"/>
  <c r="M14" i="33"/>
  <c r="G41" i="35" s="1"/>
  <c r="J14" i="33"/>
  <c r="D41" i="35" s="1"/>
  <c r="I14" i="33"/>
  <c r="C41" i="35" s="1"/>
  <c r="K18" i="33"/>
  <c r="E45" i="35" s="1"/>
  <c r="L18" i="33"/>
  <c r="F45" i="35" s="1"/>
  <c r="M18" i="33"/>
  <c r="G45" i="35" s="1"/>
  <c r="J18" i="33"/>
  <c r="D45" i="35" s="1"/>
  <c r="I18" i="33"/>
  <c r="C45" i="35" s="1"/>
  <c r="I13" i="33"/>
  <c r="C40" i="35" s="1"/>
  <c r="J13" i="33"/>
  <c r="D40" i="35" s="1"/>
  <c r="K13" i="33"/>
  <c r="E40" i="35" s="1"/>
  <c r="L13" i="33"/>
  <c r="F40" i="35" s="1"/>
  <c r="M13" i="33"/>
  <c r="G40" i="35" s="1"/>
  <c r="I16" i="33"/>
  <c r="C43" i="35" s="1"/>
  <c r="J16" i="33"/>
  <c r="D43" i="35" s="1"/>
  <c r="K16" i="33"/>
  <c r="E43" i="35" s="1"/>
  <c r="L16" i="33"/>
  <c r="F43" i="35" s="1"/>
  <c r="M16" i="33"/>
  <c r="G43" i="35" s="1"/>
  <c r="M15" i="33"/>
  <c r="G42" i="35" s="1"/>
  <c r="L15" i="33"/>
  <c r="F42" i="35" s="1"/>
  <c r="I15" i="33"/>
  <c r="C42" i="35" s="1"/>
  <c r="J15" i="33"/>
  <c r="D42" i="35" s="1"/>
  <c r="K15" i="33"/>
  <c r="E42" i="35" s="1"/>
  <c r="H10" i="33"/>
  <c r="P13" i="33"/>
  <c r="P16" i="33"/>
  <c r="H12" i="33"/>
  <c r="P17" i="33"/>
  <c r="P18" i="33"/>
  <c r="H11" i="33"/>
  <c r="P9" i="33"/>
  <c r="P14" i="33"/>
  <c r="P15" i="33"/>
  <c r="T16" i="33" l="1"/>
  <c r="F57" i="35" s="1"/>
  <c r="S13" i="33"/>
  <c r="E54" i="35" s="1"/>
  <c r="T18" i="33"/>
  <c r="F59" i="35" s="1"/>
  <c r="Q14" i="33"/>
  <c r="C55" i="35" s="1"/>
  <c r="S16" i="33"/>
  <c r="E57" i="35" s="1"/>
  <c r="R13" i="33"/>
  <c r="D54" i="35" s="1"/>
  <c r="S18" i="33"/>
  <c r="E59" i="35" s="1"/>
  <c r="R14" i="33"/>
  <c r="D55" i="35" s="1"/>
  <c r="T15" i="33"/>
  <c r="F56" i="35" s="1"/>
  <c r="R16" i="33"/>
  <c r="D57" i="35" s="1"/>
  <c r="Q13" i="33"/>
  <c r="C54" i="35" s="1"/>
  <c r="U15" i="33"/>
  <c r="G56" i="35" s="1"/>
  <c r="Q16" i="33"/>
  <c r="C57" i="35" s="1"/>
  <c r="U14" i="33"/>
  <c r="G55" i="35" s="1"/>
  <c r="Q18" i="33"/>
  <c r="C59" i="35" s="1"/>
  <c r="T14" i="33"/>
  <c r="F55" i="35" s="1"/>
  <c r="R18" i="33"/>
  <c r="D59" i="35" s="1"/>
  <c r="S14" i="33"/>
  <c r="E55" i="35" s="1"/>
  <c r="U13" i="33"/>
  <c r="G54" i="35" s="1"/>
  <c r="Q15" i="33"/>
  <c r="C56" i="35" s="1"/>
  <c r="S15" i="33"/>
  <c r="E56" i="35" s="1"/>
  <c r="R15" i="33"/>
  <c r="D56" i="35" s="1"/>
  <c r="U16" i="33"/>
  <c r="G57" i="35" s="1"/>
  <c r="T13" i="33"/>
  <c r="F54" i="35" s="1"/>
  <c r="U18" i="33"/>
  <c r="G59" i="35" s="1"/>
  <c r="D26" i="31" l="1"/>
  <c r="D28" i="31" s="1"/>
  <c r="D29" i="31" l="1"/>
  <c r="D27" i="31"/>
  <c r="F185" i="4" l="1"/>
  <c r="H185" i="4" s="1"/>
  <c r="F184" i="4"/>
  <c r="H184" i="4" s="1"/>
  <c r="F183" i="4"/>
  <c r="H183" i="4" s="1"/>
  <c r="F182" i="4"/>
  <c r="H182" i="4" s="1"/>
  <c r="F181" i="4"/>
  <c r="H181" i="4" s="1"/>
  <c r="F165" i="4"/>
  <c r="H165" i="4" s="1"/>
  <c r="F164" i="4"/>
  <c r="H164" i="4" s="1"/>
  <c r="F163" i="4"/>
  <c r="H163" i="4" s="1"/>
  <c r="F162" i="4"/>
  <c r="H162" i="4" s="1"/>
  <c r="F161" i="4"/>
  <c r="H161" i="4" s="1"/>
  <c r="F151" i="4"/>
  <c r="H151" i="4" s="1"/>
  <c r="F150" i="4"/>
  <c r="H150" i="4" s="1"/>
  <c r="F149" i="4"/>
  <c r="H149" i="4" s="1"/>
  <c r="F142" i="4"/>
  <c r="H142" i="4" s="1"/>
  <c r="F141" i="4"/>
  <c r="H141" i="4" s="1"/>
  <c r="F140" i="4"/>
  <c r="H140" i="4" s="1"/>
  <c r="F139" i="4"/>
  <c r="H139" i="4" s="1"/>
  <c r="F138" i="4"/>
  <c r="H138" i="4" s="1"/>
  <c r="F137" i="4"/>
  <c r="H137" i="4" s="1"/>
  <c r="F126" i="4"/>
  <c r="H126" i="4" s="1"/>
  <c r="F120" i="4"/>
  <c r="H120" i="4" s="1"/>
  <c r="F119" i="4"/>
  <c r="H119" i="4" s="1"/>
  <c r="F118" i="4"/>
  <c r="H118" i="4" s="1"/>
  <c r="F117" i="4"/>
  <c r="H117" i="4" s="1"/>
  <c r="F116" i="4"/>
  <c r="H116" i="4" s="1"/>
  <c r="F108" i="4"/>
  <c r="H108" i="4" s="1"/>
  <c r="F103" i="4"/>
  <c r="H103" i="4" s="1"/>
  <c r="F102" i="4"/>
  <c r="H102" i="4" s="1"/>
  <c r="F101" i="4"/>
  <c r="H101" i="4" s="1"/>
  <c r="F100" i="4"/>
  <c r="H100" i="4" s="1"/>
  <c r="F99" i="4"/>
  <c r="H99" i="4" s="1"/>
  <c r="F98" i="4"/>
  <c r="H98" i="4" s="1"/>
  <c r="F97" i="4"/>
  <c r="H97" i="4" s="1"/>
  <c r="F86" i="4"/>
  <c r="H86" i="4" s="1"/>
  <c r="F71" i="4"/>
  <c r="H71" i="4" s="1"/>
  <c r="F72" i="4"/>
  <c r="H72" i="4" s="1"/>
  <c r="F73" i="4"/>
  <c r="H73" i="4" s="1"/>
  <c r="F74" i="4"/>
  <c r="H74" i="4" s="1"/>
  <c r="F75" i="4"/>
  <c r="H75" i="4" s="1"/>
  <c r="F76" i="4"/>
  <c r="H76" i="4" s="1"/>
  <c r="F77" i="4"/>
  <c r="H77" i="4" s="1"/>
  <c r="F78" i="4"/>
  <c r="H78" i="4" s="1"/>
  <c r="F79" i="4"/>
  <c r="H79" i="4" s="1"/>
  <c r="F80" i="4"/>
  <c r="H80" i="4" s="1"/>
  <c r="F81" i="4"/>
  <c r="H81" i="4" s="1"/>
  <c r="F82" i="4"/>
  <c r="H82" i="4" s="1"/>
  <c r="F51" i="4"/>
  <c r="H51" i="4" s="1"/>
  <c r="F52" i="4"/>
  <c r="H52" i="4" s="1"/>
  <c r="F53" i="4"/>
  <c r="H53" i="4" s="1"/>
  <c r="F54" i="4"/>
  <c r="H54" i="4" s="1"/>
  <c r="F55" i="4"/>
  <c r="H55" i="4" s="1"/>
  <c r="F56" i="4"/>
  <c r="H56" i="4" s="1"/>
  <c r="F57" i="4"/>
  <c r="H57" i="4" s="1"/>
  <c r="F58" i="4"/>
  <c r="H58" i="4" s="1"/>
  <c r="F59" i="4"/>
  <c r="H59" i="4" s="1"/>
  <c r="F60" i="4"/>
  <c r="H60" i="4" s="1"/>
  <c r="F61" i="4"/>
  <c r="H61" i="4" s="1"/>
  <c r="F62" i="4"/>
  <c r="H62" i="4" s="1"/>
  <c r="F63" i="4"/>
  <c r="H63" i="4" s="1"/>
  <c r="F64" i="4"/>
  <c r="H64" i="4" s="1"/>
  <c r="F65" i="4"/>
  <c r="H65" i="4" s="1"/>
  <c r="F66" i="4"/>
  <c r="H66" i="4" s="1"/>
  <c r="F67" i="4"/>
  <c r="H67" i="4" s="1"/>
  <c r="F39" i="4"/>
  <c r="H39" i="4" s="1"/>
  <c r="F40" i="4"/>
  <c r="H40" i="4" s="1"/>
  <c r="F41" i="4"/>
  <c r="H41" i="4" s="1"/>
  <c r="F42" i="4"/>
  <c r="H42" i="4" s="1"/>
  <c r="F43" i="4"/>
  <c r="H43" i="4" s="1"/>
  <c r="F44" i="4"/>
  <c r="H44" i="4" s="1"/>
  <c r="F45" i="4"/>
  <c r="H45" i="4" s="1"/>
  <c r="F46" i="4"/>
  <c r="H46" i="4" s="1"/>
  <c r="F167" i="4" l="1"/>
  <c r="H167" i="4" s="1"/>
  <c r="F10" i="4"/>
  <c r="H10" i="4" s="1"/>
  <c r="F11" i="4"/>
  <c r="H11" i="4" s="1"/>
  <c r="F12" i="4"/>
  <c r="H12" i="4" s="1"/>
  <c r="F13" i="4"/>
  <c r="H13" i="4" s="1"/>
  <c r="F14" i="4"/>
  <c r="H14" i="4" s="1"/>
  <c r="F15" i="4"/>
  <c r="H15" i="4" s="1"/>
  <c r="F16" i="4"/>
  <c r="H16" i="4" s="1"/>
  <c r="F17" i="4"/>
  <c r="H17" i="4" s="1"/>
  <c r="F18" i="4"/>
  <c r="H18" i="4" s="1"/>
  <c r="F19" i="4"/>
  <c r="H19" i="4" s="1"/>
  <c r="F20" i="4"/>
  <c r="H20" i="4" s="1"/>
  <c r="F21" i="4"/>
  <c r="H21" i="4" s="1"/>
  <c r="F22" i="4"/>
  <c r="H22" i="4" s="1"/>
  <c r="F23" i="4"/>
  <c r="H23" i="4" s="1"/>
  <c r="F24" i="4"/>
  <c r="H24" i="4" s="1"/>
  <c r="F25" i="4"/>
  <c r="H25" i="4" s="1"/>
  <c r="F26" i="4"/>
  <c r="H26" i="4" s="1"/>
  <c r="F29" i="4"/>
  <c r="H29" i="4" s="1"/>
  <c r="F30" i="4"/>
  <c r="H30" i="4" s="1"/>
  <c r="F31" i="4"/>
  <c r="H31" i="4" s="1"/>
  <c r="F32" i="4"/>
  <c r="H32" i="4" s="1"/>
  <c r="F33" i="4"/>
  <c r="H33" i="4" s="1"/>
  <c r="F34" i="4"/>
  <c r="H34" i="4" s="1"/>
  <c r="F35" i="4"/>
  <c r="H35" i="4" s="1"/>
  <c r="F36" i="4"/>
  <c r="H36" i="4" s="1"/>
  <c r="F37" i="4"/>
  <c r="H37" i="4" s="1"/>
  <c r="F38" i="4"/>
  <c r="H38" i="4" s="1"/>
  <c r="F47" i="4"/>
  <c r="H47" i="4" s="1"/>
  <c r="F50" i="4"/>
  <c r="H50" i="4" s="1"/>
  <c r="F70" i="4"/>
  <c r="H70" i="4" s="1"/>
  <c r="F85" i="4"/>
  <c r="H85" i="4" s="1"/>
  <c r="F104" i="4"/>
  <c r="H104" i="4" s="1"/>
  <c r="F107" i="4"/>
  <c r="H107" i="4" s="1"/>
  <c r="F121" i="4"/>
  <c r="H121" i="4" s="1"/>
  <c r="F122" i="4"/>
  <c r="H122" i="4" s="1"/>
  <c r="F125" i="4"/>
  <c r="H125" i="4" s="1"/>
  <c r="F143" i="4"/>
  <c r="H143" i="4" s="1"/>
  <c r="F144" i="4"/>
  <c r="H144" i="4" s="1"/>
  <c r="F147" i="4"/>
  <c r="H147" i="4" s="1"/>
  <c r="F148" i="4"/>
  <c r="H148" i="4" s="1"/>
  <c r="F166" i="4"/>
  <c r="H166" i="4" s="1"/>
  <c r="F170" i="4"/>
  <c r="H170" i="4" s="1"/>
  <c r="F171" i="4"/>
  <c r="H171" i="4" s="1"/>
  <c r="F186" i="4"/>
  <c r="H186" i="4" s="1"/>
  <c r="F187" i="4"/>
  <c r="H187" i="4" s="1"/>
  <c r="F190" i="4"/>
  <c r="H190" i="4" s="1"/>
  <c r="F198" i="4"/>
  <c r="H198" i="4" s="1"/>
  <c r="F199" i="4"/>
  <c r="H199" i="4" s="1"/>
  <c r="F9" i="4"/>
  <c r="H9" i="4" s="1"/>
  <c r="F8" i="4"/>
  <c r="H8" i="4" s="1"/>
  <c r="B5" i="31"/>
  <c r="E12" i="31"/>
  <c r="E11" i="31" s="1"/>
  <c r="E10" i="31" s="1"/>
  <c r="E9" i="31" s="1"/>
  <c r="E8" i="31" s="1"/>
  <c r="E7" i="31" s="1"/>
  <c r="I8" i="31"/>
  <c r="C13" i="31" s="1"/>
  <c r="A2" i="4"/>
  <c r="I22" i="1" s="1"/>
  <c r="I14" i="1" l="1"/>
  <c r="I13" i="1"/>
  <c r="I18" i="1"/>
  <c r="I19" i="1"/>
  <c r="I15" i="1"/>
  <c r="I20" i="1"/>
  <c r="I11" i="1"/>
  <c r="I10" i="1"/>
  <c r="I17" i="1"/>
  <c r="I7" i="1"/>
  <c r="I8" i="1"/>
  <c r="I21" i="1"/>
  <c r="I12" i="1"/>
  <c r="I16" i="1"/>
  <c r="I9" i="1"/>
  <c r="G6" i="2"/>
  <c r="G7" i="2"/>
  <c r="C8" i="2"/>
  <c r="D10" i="2"/>
  <c r="P2" i="18" s="1"/>
  <c r="C12" i="2"/>
  <c r="Y1118" i="1" l="1"/>
  <c r="X1118" i="1"/>
  <c r="W1118" i="1"/>
  <c r="V1118" i="1"/>
  <c r="U1118" i="1"/>
  <c r="Y1196" i="1"/>
  <c r="X1196" i="1"/>
  <c r="W1196" i="1"/>
  <c r="V1196" i="1"/>
  <c r="U1196" i="1"/>
  <c r="Y779" i="1"/>
  <c r="X779" i="1"/>
  <c r="W779" i="1"/>
  <c r="V779" i="1"/>
  <c r="U779" i="1"/>
  <c r="Y905" i="1"/>
  <c r="X905" i="1"/>
  <c r="W905" i="1"/>
  <c r="V905" i="1"/>
  <c r="U905" i="1"/>
  <c r="Y1090" i="1"/>
  <c r="X1090" i="1"/>
  <c r="W1090" i="1"/>
  <c r="U1090" i="1"/>
  <c r="V1090" i="1"/>
  <c r="Y371" i="1"/>
  <c r="X371" i="1"/>
  <c r="W371" i="1"/>
  <c r="V371" i="1"/>
  <c r="U371" i="1"/>
  <c r="Y1104" i="1"/>
  <c r="X1104" i="1"/>
  <c r="W1104" i="1"/>
  <c r="V1104" i="1"/>
  <c r="U1104" i="1"/>
  <c r="Y884" i="1"/>
  <c r="X884" i="1"/>
  <c r="W884" i="1"/>
  <c r="V884" i="1"/>
  <c r="U884" i="1"/>
  <c r="Y582" i="1"/>
  <c r="X582" i="1"/>
  <c r="W582" i="1"/>
  <c r="V582" i="1"/>
  <c r="U582" i="1"/>
  <c r="Y826" i="1"/>
  <c r="X826" i="1"/>
  <c r="W826" i="1"/>
  <c r="U826" i="1"/>
  <c r="V826" i="1"/>
  <c r="Y339" i="1"/>
  <c r="X339" i="1"/>
  <c r="W339" i="1"/>
  <c r="V339" i="1"/>
  <c r="U339" i="1"/>
  <c r="Y1078" i="1"/>
  <c r="X1078" i="1"/>
  <c r="W1078" i="1"/>
  <c r="V1078" i="1"/>
  <c r="U1078" i="1"/>
  <c r="Y1188" i="1"/>
  <c r="X1188" i="1"/>
  <c r="W1188" i="1"/>
  <c r="V1188" i="1"/>
  <c r="U1188" i="1"/>
  <c r="Y764" i="1"/>
  <c r="X764" i="1"/>
  <c r="W764" i="1"/>
  <c r="V764" i="1"/>
  <c r="U764" i="1"/>
  <c r="Y1075" i="1"/>
  <c r="X1075" i="1"/>
  <c r="W1075" i="1"/>
  <c r="V1075" i="1"/>
  <c r="U1075" i="1"/>
  <c r="Y264" i="1"/>
  <c r="X264" i="1"/>
  <c r="W264" i="1"/>
  <c r="V264" i="1"/>
  <c r="U264" i="1"/>
  <c r="Y663" i="1"/>
  <c r="X663" i="1"/>
  <c r="W663" i="1"/>
  <c r="V663" i="1"/>
  <c r="U663" i="1"/>
  <c r="Y1113" i="1"/>
  <c r="X1113" i="1"/>
  <c r="W1113" i="1"/>
  <c r="V1113" i="1"/>
  <c r="U1113" i="1"/>
  <c r="Y131" i="1"/>
  <c r="X131" i="1"/>
  <c r="W131" i="1"/>
  <c r="V131" i="1"/>
  <c r="U131" i="1"/>
  <c r="Y1160" i="1"/>
  <c r="X1160" i="1"/>
  <c r="W1160" i="1"/>
  <c r="V1160" i="1"/>
  <c r="U1160" i="1"/>
  <c r="Y824" i="1"/>
  <c r="X824" i="1"/>
  <c r="W824" i="1"/>
  <c r="V824" i="1"/>
  <c r="U824" i="1"/>
  <c r="Y1052" i="1"/>
  <c r="X1052" i="1"/>
  <c r="W1052" i="1"/>
  <c r="V1052" i="1"/>
  <c r="U1052" i="1"/>
  <c r="Y548" i="1"/>
  <c r="X548" i="1"/>
  <c r="W548" i="1"/>
  <c r="V548" i="1"/>
  <c r="U548" i="1"/>
  <c r="Y534" i="1"/>
  <c r="X534" i="1"/>
  <c r="W534" i="1"/>
  <c r="V534" i="1"/>
  <c r="U534" i="1"/>
  <c r="Y1010" i="1"/>
  <c r="X1010" i="1"/>
  <c r="W1010" i="1"/>
  <c r="U1010" i="1"/>
  <c r="V1010" i="1"/>
  <c r="Y754" i="1"/>
  <c r="X754" i="1"/>
  <c r="W754" i="1"/>
  <c r="V754" i="1"/>
  <c r="U754" i="1"/>
  <c r="Y318" i="1"/>
  <c r="X318" i="1"/>
  <c r="W318" i="1"/>
  <c r="V318" i="1"/>
  <c r="U318" i="1"/>
  <c r="Y542" i="1"/>
  <c r="X542" i="1"/>
  <c r="W542" i="1"/>
  <c r="V542" i="1"/>
  <c r="U542" i="1"/>
  <c r="Y943" i="1"/>
  <c r="X943" i="1"/>
  <c r="W943" i="1"/>
  <c r="V943" i="1"/>
  <c r="U943" i="1"/>
  <c r="Y591" i="1"/>
  <c r="X591" i="1"/>
  <c r="W591" i="1"/>
  <c r="V591" i="1"/>
  <c r="U591" i="1"/>
  <c r="Y115" i="1"/>
  <c r="X115" i="1"/>
  <c r="W115" i="1"/>
  <c r="V115" i="1"/>
  <c r="U115" i="1"/>
  <c r="Y725" i="1"/>
  <c r="X725" i="1"/>
  <c r="W725" i="1"/>
  <c r="V725" i="1"/>
  <c r="U725" i="1"/>
  <c r="Y240" i="1"/>
  <c r="X240" i="1"/>
  <c r="W240" i="1"/>
  <c r="V240" i="1"/>
  <c r="U240" i="1"/>
  <c r="Y509" i="1"/>
  <c r="X509" i="1"/>
  <c r="W509" i="1"/>
  <c r="V509" i="1"/>
  <c r="U509" i="1"/>
  <c r="Y189" i="1"/>
  <c r="X189" i="1"/>
  <c r="W189" i="1"/>
  <c r="V189" i="1"/>
  <c r="U189" i="1"/>
  <c r="Y452" i="1"/>
  <c r="X452" i="1"/>
  <c r="W452" i="1"/>
  <c r="V452" i="1"/>
  <c r="U452" i="1"/>
  <c r="Y68" i="1"/>
  <c r="X68" i="1"/>
  <c r="W68" i="1"/>
  <c r="V68" i="1"/>
  <c r="U68" i="1"/>
  <c r="Y466" i="1"/>
  <c r="X466" i="1"/>
  <c r="W466" i="1"/>
  <c r="V466" i="1"/>
  <c r="U466" i="1"/>
  <c r="Y210" i="1"/>
  <c r="X210" i="1"/>
  <c r="W210" i="1"/>
  <c r="V210" i="1"/>
  <c r="U210" i="1"/>
  <c r="Y633" i="1"/>
  <c r="X633" i="1"/>
  <c r="W633" i="1"/>
  <c r="V633" i="1"/>
  <c r="U633" i="1"/>
  <c r="Y1070" i="1"/>
  <c r="X1070" i="1"/>
  <c r="W1070" i="1"/>
  <c r="V1070" i="1"/>
  <c r="U1070" i="1"/>
  <c r="Y736" i="1"/>
  <c r="X736" i="1"/>
  <c r="W736" i="1"/>
  <c r="V736" i="1"/>
  <c r="U736" i="1"/>
  <c r="Y1048" i="1"/>
  <c r="X1048" i="1"/>
  <c r="W1048" i="1"/>
  <c r="V1048" i="1"/>
  <c r="U1048" i="1"/>
  <c r="Y1195" i="1"/>
  <c r="X1195" i="1"/>
  <c r="W1195" i="1"/>
  <c r="V1195" i="1"/>
  <c r="U1195" i="1"/>
  <c r="Y599" i="1"/>
  <c r="X599" i="1"/>
  <c r="W599" i="1"/>
  <c r="V599" i="1"/>
  <c r="U599" i="1"/>
  <c r="Y1074" i="1"/>
  <c r="X1074" i="1"/>
  <c r="W1074" i="1"/>
  <c r="U1074" i="1"/>
  <c r="V1074" i="1"/>
  <c r="Y628" i="1"/>
  <c r="X628" i="1"/>
  <c r="W628" i="1"/>
  <c r="V628" i="1"/>
  <c r="U628" i="1"/>
  <c r="Y1097" i="1"/>
  <c r="X1097" i="1"/>
  <c r="W1097" i="1"/>
  <c r="V1097" i="1"/>
  <c r="U1097" i="1"/>
  <c r="Y520" i="1"/>
  <c r="X520" i="1"/>
  <c r="W520" i="1"/>
  <c r="V520" i="1"/>
  <c r="U520" i="1"/>
  <c r="Y1033" i="1"/>
  <c r="X1033" i="1"/>
  <c r="W1033" i="1"/>
  <c r="V1033" i="1"/>
  <c r="U1033" i="1"/>
  <c r="Y913" i="1"/>
  <c r="X913" i="1"/>
  <c r="W913" i="1"/>
  <c r="V913" i="1"/>
  <c r="U913" i="1"/>
  <c r="Y646" i="1"/>
  <c r="X646" i="1"/>
  <c r="W646" i="1"/>
  <c r="V646" i="1"/>
  <c r="U646" i="1"/>
  <c r="Y848" i="1"/>
  <c r="X848" i="1"/>
  <c r="W848" i="1"/>
  <c r="V848" i="1"/>
  <c r="U848" i="1"/>
  <c r="Y707" i="1"/>
  <c r="X707" i="1"/>
  <c r="W707" i="1"/>
  <c r="V707" i="1"/>
  <c r="U707" i="1"/>
  <c r="Y192" i="1"/>
  <c r="X192" i="1"/>
  <c r="W192" i="1"/>
  <c r="V192" i="1"/>
  <c r="U192" i="1"/>
  <c r="Y874" i="1"/>
  <c r="X874" i="1"/>
  <c r="W874" i="1"/>
  <c r="V874" i="1"/>
  <c r="U874" i="1"/>
  <c r="Y583" i="1"/>
  <c r="X583" i="1"/>
  <c r="W583" i="1"/>
  <c r="V583" i="1"/>
  <c r="U583" i="1"/>
  <c r="Y631" i="1"/>
  <c r="X631" i="1"/>
  <c r="W631" i="1"/>
  <c r="V631" i="1"/>
  <c r="U631" i="1"/>
  <c r="Y35" i="1"/>
  <c r="X35" i="1"/>
  <c r="W35" i="1"/>
  <c r="V35" i="1"/>
  <c r="U35" i="1"/>
  <c r="Y678" i="1"/>
  <c r="X678" i="1"/>
  <c r="W678" i="1"/>
  <c r="V678" i="1"/>
  <c r="U678" i="1"/>
  <c r="Y118" i="1"/>
  <c r="W118" i="1"/>
  <c r="X118" i="1"/>
  <c r="V118" i="1"/>
  <c r="U118" i="1"/>
  <c r="Y909" i="1"/>
  <c r="X909" i="1"/>
  <c r="W909" i="1"/>
  <c r="V909" i="1"/>
  <c r="U909" i="1"/>
  <c r="Y639" i="1"/>
  <c r="X639" i="1"/>
  <c r="W639" i="1"/>
  <c r="V639" i="1"/>
  <c r="U639" i="1"/>
  <c r="Y48" i="1"/>
  <c r="X48" i="1"/>
  <c r="W48" i="1"/>
  <c r="V48" i="1"/>
  <c r="U48" i="1"/>
  <c r="Y437" i="1"/>
  <c r="X437" i="1"/>
  <c r="W437" i="1"/>
  <c r="V437" i="1"/>
  <c r="U437" i="1"/>
  <c r="Y181" i="1"/>
  <c r="X181" i="1"/>
  <c r="W181" i="1"/>
  <c r="V181" i="1"/>
  <c r="U181" i="1"/>
  <c r="Y444" i="1"/>
  <c r="X444" i="1"/>
  <c r="W444" i="1"/>
  <c r="V444" i="1"/>
  <c r="U444" i="1"/>
  <c r="Y124" i="1"/>
  <c r="X124" i="1"/>
  <c r="W124" i="1"/>
  <c r="V124" i="1"/>
  <c r="U124" i="1"/>
  <c r="Y522" i="1"/>
  <c r="X522" i="1"/>
  <c r="W522" i="1"/>
  <c r="V522" i="1"/>
  <c r="U522" i="1"/>
  <c r="Y266" i="1"/>
  <c r="X266" i="1"/>
  <c r="W266" i="1"/>
  <c r="V266" i="1"/>
  <c r="U266" i="1"/>
  <c r="Y10" i="1"/>
  <c r="X10" i="1"/>
  <c r="W10" i="1"/>
  <c r="V10" i="1"/>
  <c r="U10" i="1"/>
  <c r="Y1126" i="1"/>
  <c r="X1126" i="1"/>
  <c r="W1126" i="1"/>
  <c r="V1126" i="1"/>
  <c r="U1126" i="1"/>
  <c r="Y400" i="1"/>
  <c r="X400" i="1"/>
  <c r="W400" i="1"/>
  <c r="V400" i="1"/>
  <c r="U400" i="1"/>
  <c r="Y1108" i="1"/>
  <c r="X1108" i="1"/>
  <c r="W1108" i="1"/>
  <c r="V1108" i="1"/>
  <c r="U1108" i="1"/>
  <c r="Y732" i="1"/>
  <c r="X732" i="1"/>
  <c r="W732" i="1"/>
  <c r="V732" i="1"/>
  <c r="U732" i="1"/>
  <c r="Y1187" i="1"/>
  <c r="X1187" i="1"/>
  <c r="W1187" i="1"/>
  <c r="V1187" i="1"/>
  <c r="U1187" i="1"/>
  <c r="Y969" i="1"/>
  <c r="X969" i="1"/>
  <c r="W969" i="1"/>
  <c r="V969" i="1"/>
  <c r="U969" i="1"/>
  <c r="Y152" i="1"/>
  <c r="X152" i="1"/>
  <c r="W152" i="1"/>
  <c r="V152" i="1"/>
  <c r="U152" i="1"/>
  <c r="Y1066" i="1"/>
  <c r="X1066" i="1"/>
  <c r="W1066" i="1"/>
  <c r="V1066" i="1"/>
  <c r="U1066" i="1"/>
  <c r="Y595" i="1"/>
  <c r="X595" i="1"/>
  <c r="W595" i="1"/>
  <c r="V595" i="1"/>
  <c r="U595" i="1"/>
  <c r="Y1081" i="1"/>
  <c r="X1081" i="1"/>
  <c r="W1081" i="1"/>
  <c r="V1081" i="1"/>
  <c r="U1081" i="1"/>
  <c r="Y726" i="1"/>
  <c r="X726" i="1"/>
  <c r="W726" i="1"/>
  <c r="V726" i="1"/>
  <c r="U726" i="1"/>
  <c r="Y793" i="1"/>
  <c r="X793" i="1"/>
  <c r="W793" i="1"/>
  <c r="V793" i="1"/>
  <c r="U793" i="1"/>
  <c r="Y1144" i="1"/>
  <c r="X1144" i="1"/>
  <c r="W1144" i="1"/>
  <c r="V1144" i="1"/>
  <c r="U1144" i="1"/>
  <c r="Y654" i="1"/>
  <c r="X654" i="1"/>
  <c r="W654" i="1"/>
  <c r="V654" i="1"/>
  <c r="U654" i="1"/>
  <c r="Y1167" i="1"/>
  <c r="X1167" i="1"/>
  <c r="W1167" i="1"/>
  <c r="V1167" i="1"/>
  <c r="U1167" i="1"/>
  <c r="Y937" i="1"/>
  <c r="X937" i="1"/>
  <c r="W937" i="1"/>
  <c r="V937" i="1"/>
  <c r="U937" i="1"/>
  <c r="Y464" i="1"/>
  <c r="X464" i="1"/>
  <c r="W464" i="1"/>
  <c r="V464" i="1"/>
  <c r="U464" i="1"/>
  <c r="Y611" i="1"/>
  <c r="X611" i="1"/>
  <c r="W611" i="1"/>
  <c r="V611" i="1"/>
  <c r="U611" i="1"/>
  <c r="Y503" i="1"/>
  <c r="X503" i="1"/>
  <c r="W503" i="1"/>
  <c r="V503" i="1"/>
  <c r="U503" i="1"/>
  <c r="Y342" i="1"/>
  <c r="X342" i="1"/>
  <c r="W342" i="1"/>
  <c r="V342" i="1"/>
  <c r="U342" i="1"/>
  <c r="Y171" i="1"/>
  <c r="X171" i="1"/>
  <c r="W171" i="1"/>
  <c r="V171" i="1"/>
  <c r="U171" i="1"/>
  <c r="Y1058" i="1"/>
  <c r="X1058" i="1"/>
  <c r="W1058" i="1"/>
  <c r="V1058" i="1"/>
  <c r="U1058" i="1"/>
  <c r="Y994" i="1"/>
  <c r="X994" i="1"/>
  <c r="W994" i="1"/>
  <c r="V994" i="1"/>
  <c r="U994" i="1"/>
  <c r="Y930" i="1"/>
  <c r="X930" i="1"/>
  <c r="W930" i="1"/>
  <c r="V930" i="1"/>
  <c r="U930" i="1"/>
  <c r="Y866" i="1"/>
  <c r="X866" i="1"/>
  <c r="W866" i="1"/>
  <c r="V866" i="1"/>
  <c r="U866" i="1"/>
  <c r="Y802" i="1"/>
  <c r="X802" i="1"/>
  <c r="W802" i="1"/>
  <c r="V802" i="1"/>
  <c r="U802" i="1"/>
  <c r="Y738" i="1"/>
  <c r="X738" i="1"/>
  <c r="W738" i="1"/>
  <c r="V738" i="1"/>
  <c r="U738" i="1"/>
  <c r="Y671" i="1"/>
  <c r="X671" i="1"/>
  <c r="W671" i="1"/>
  <c r="V671" i="1"/>
  <c r="U671" i="1"/>
  <c r="Y571" i="1"/>
  <c r="X571" i="1"/>
  <c r="W571" i="1"/>
  <c r="V571" i="1"/>
  <c r="U571" i="1"/>
  <c r="Y446" i="1"/>
  <c r="X446" i="1"/>
  <c r="W446" i="1"/>
  <c r="V446" i="1"/>
  <c r="U446" i="1"/>
  <c r="Y275" i="1"/>
  <c r="X275" i="1"/>
  <c r="W275" i="1"/>
  <c r="V275" i="1"/>
  <c r="U275" i="1"/>
  <c r="Y104" i="1"/>
  <c r="X104" i="1"/>
  <c r="W104" i="1"/>
  <c r="U104" i="1"/>
  <c r="V104" i="1"/>
  <c r="Y704" i="1"/>
  <c r="X704" i="1"/>
  <c r="W704" i="1"/>
  <c r="V704" i="1"/>
  <c r="U704" i="1"/>
  <c r="Y619" i="1"/>
  <c r="X619" i="1"/>
  <c r="W619" i="1"/>
  <c r="V619" i="1"/>
  <c r="U619" i="1"/>
  <c r="Y512" i="1"/>
  <c r="X512" i="1"/>
  <c r="W512" i="1"/>
  <c r="V512" i="1"/>
  <c r="U512" i="1"/>
  <c r="Y355" i="1"/>
  <c r="X355" i="1"/>
  <c r="W355" i="1"/>
  <c r="V355" i="1"/>
  <c r="U355" i="1"/>
  <c r="Y184" i="1"/>
  <c r="X184" i="1"/>
  <c r="W184" i="1"/>
  <c r="V184" i="1"/>
  <c r="U184" i="1"/>
  <c r="Y14" i="1"/>
  <c r="X14" i="1"/>
  <c r="W14" i="1"/>
  <c r="V14" i="1"/>
  <c r="U14" i="1"/>
  <c r="Y927" i="1"/>
  <c r="X927" i="1"/>
  <c r="W927" i="1"/>
  <c r="V927" i="1"/>
  <c r="U927" i="1"/>
  <c r="Y863" i="1"/>
  <c r="X863" i="1"/>
  <c r="W863" i="1"/>
  <c r="V863" i="1"/>
  <c r="U863" i="1"/>
  <c r="Y799" i="1"/>
  <c r="X799" i="1"/>
  <c r="W799" i="1"/>
  <c r="V799" i="1"/>
  <c r="U799" i="1"/>
  <c r="Y735" i="1"/>
  <c r="X735" i="1"/>
  <c r="W735" i="1"/>
  <c r="V735" i="1"/>
  <c r="U735" i="1"/>
  <c r="Y667" i="1"/>
  <c r="X667" i="1"/>
  <c r="W667" i="1"/>
  <c r="V667" i="1"/>
  <c r="U667" i="1"/>
  <c r="Y566" i="1"/>
  <c r="X566" i="1"/>
  <c r="W566" i="1"/>
  <c r="V566" i="1"/>
  <c r="U566" i="1"/>
  <c r="Y438" i="1"/>
  <c r="X438" i="1"/>
  <c r="W438" i="1"/>
  <c r="V438" i="1"/>
  <c r="U438" i="1"/>
  <c r="Y267" i="1"/>
  <c r="X267" i="1"/>
  <c r="W267" i="1"/>
  <c r="V267" i="1"/>
  <c r="U267" i="1"/>
  <c r="Y96" i="1"/>
  <c r="X96" i="1"/>
  <c r="W96" i="1"/>
  <c r="V96" i="1"/>
  <c r="U96" i="1"/>
  <c r="Y72" i="1"/>
  <c r="X72" i="1"/>
  <c r="W72" i="1"/>
  <c r="V72" i="1"/>
  <c r="U72" i="1"/>
  <c r="Y1029" i="1"/>
  <c r="X1029" i="1"/>
  <c r="W1029" i="1"/>
  <c r="V1029" i="1"/>
  <c r="U1029" i="1"/>
  <c r="Y965" i="1"/>
  <c r="X965" i="1"/>
  <c r="W965" i="1"/>
  <c r="V965" i="1"/>
  <c r="U965" i="1"/>
  <c r="Y901" i="1"/>
  <c r="X901" i="1"/>
  <c r="W901" i="1"/>
  <c r="V901" i="1"/>
  <c r="U901" i="1"/>
  <c r="Y837" i="1"/>
  <c r="X837" i="1"/>
  <c r="W837" i="1"/>
  <c r="V837" i="1"/>
  <c r="U837" i="1"/>
  <c r="Y773" i="1"/>
  <c r="X773" i="1"/>
  <c r="W773" i="1"/>
  <c r="V773" i="1"/>
  <c r="U773" i="1"/>
  <c r="Y709" i="1"/>
  <c r="X709" i="1"/>
  <c r="W709" i="1"/>
  <c r="V709" i="1"/>
  <c r="U709" i="1"/>
  <c r="Y627" i="1"/>
  <c r="X627" i="1"/>
  <c r="W627" i="1"/>
  <c r="V627" i="1"/>
  <c r="U627" i="1"/>
  <c r="Y523" i="1"/>
  <c r="X523" i="1"/>
  <c r="W523" i="1"/>
  <c r="V523" i="1"/>
  <c r="U523" i="1"/>
  <c r="Y368" i="1"/>
  <c r="X368" i="1"/>
  <c r="W368" i="1"/>
  <c r="V368" i="1"/>
  <c r="U368" i="1"/>
  <c r="Y198" i="1"/>
  <c r="X198" i="1"/>
  <c r="W198" i="1"/>
  <c r="V198" i="1"/>
  <c r="U198" i="1"/>
  <c r="Y27" i="1"/>
  <c r="X27" i="1"/>
  <c r="W27" i="1"/>
  <c r="V27" i="1"/>
  <c r="U27" i="1"/>
  <c r="Y621" i="1"/>
  <c r="X621" i="1"/>
  <c r="W621" i="1"/>
  <c r="V621" i="1"/>
  <c r="U621" i="1"/>
  <c r="Y557" i="1"/>
  <c r="X557" i="1"/>
  <c r="W557" i="1"/>
  <c r="V557" i="1"/>
  <c r="U557" i="1"/>
  <c r="Y493" i="1"/>
  <c r="X493" i="1"/>
  <c r="W493" i="1"/>
  <c r="V493" i="1"/>
  <c r="U493" i="1"/>
  <c r="Y429" i="1"/>
  <c r="X429" i="1"/>
  <c r="W429" i="1"/>
  <c r="V429" i="1"/>
  <c r="U429" i="1"/>
  <c r="Y365" i="1"/>
  <c r="X365" i="1"/>
  <c r="W365" i="1"/>
  <c r="V365" i="1"/>
  <c r="U365" i="1"/>
  <c r="Y301" i="1"/>
  <c r="X301" i="1"/>
  <c r="W301" i="1"/>
  <c r="V301" i="1"/>
  <c r="U301" i="1"/>
  <c r="Y237" i="1"/>
  <c r="X237" i="1"/>
  <c r="W237" i="1"/>
  <c r="V237" i="1"/>
  <c r="U237" i="1"/>
  <c r="Y173" i="1"/>
  <c r="X173" i="1"/>
  <c r="W173" i="1"/>
  <c r="V173" i="1"/>
  <c r="U173" i="1"/>
  <c r="Y109" i="1"/>
  <c r="X109" i="1"/>
  <c r="W109" i="1"/>
  <c r="V109" i="1"/>
  <c r="U109" i="1"/>
  <c r="Y45" i="1"/>
  <c r="X45" i="1"/>
  <c r="W45" i="1"/>
  <c r="V45" i="1"/>
  <c r="U45" i="1"/>
  <c r="Y500" i="1"/>
  <c r="X500" i="1"/>
  <c r="W500" i="1"/>
  <c r="V500" i="1"/>
  <c r="U500" i="1"/>
  <c r="Y436" i="1"/>
  <c r="X436" i="1"/>
  <c r="W436" i="1"/>
  <c r="V436" i="1"/>
  <c r="U436" i="1"/>
  <c r="Y372" i="1"/>
  <c r="X372" i="1"/>
  <c r="W372" i="1"/>
  <c r="V372" i="1"/>
  <c r="U372" i="1"/>
  <c r="Y308" i="1"/>
  <c r="X308" i="1"/>
  <c r="W308" i="1"/>
  <c r="V308" i="1"/>
  <c r="U308" i="1"/>
  <c r="Y244" i="1"/>
  <c r="X244" i="1"/>
  <c r="W244" i="1"/>
  <c r="V244" i="1"/>
  <c r="U244" i="1"/>
  <c r="Y180" i="1"/>
  <c r="X180" i="1"/>
  <c r="W180" i="1"/>
  <c r="V180" i="1"/>
  <c r="U180" i="1"/>
  <c r="Y116" i="1"/>
  <c r="X116" i="1"/>
  <c r="W116" i="1"/>
  <c r="V116" i="1"/>
  <c r="U116" i="1"/>
  <c r="Y52" i="1"/>
  <c r="X52" i="1"/>
  <c r="W52" i="1"/>
  <c r="V52" i="1"/>
  <c r="U52" i="1"/>
  <c r="Y642" i="1"/>
  <c r="X642" i="1"/>
  <c r="W642" i="1"/>
  <c r="V642" i="1"/>
  <c r="U642" i="1"/>
  <c r="Y578" i="1"/>
  <c r="X578" i="1"/>
  <c r="W578" i="1"/>
  <c r="V578" i="1"/>
  <c r="U578" i="1"/>
  <c r="Y514" i="1"/>
  <c r="X514" i="1"/>
  <c r="W514" i="1"/>
  <c r="V514" i="1"/>
  <c r="U514" i="1"/>
  <c r="Y450" i="1"/>
  <c r="X450" i="1"/>
  <c r="W450" i="1"/>
  <c r="V450" i="1"/>
  <c r="U450" i="1"/>
  <c r="Y386" i="1"/>
  <c r="X386" i="1"/>
  <c r="W386" i="1"/>
  <c r="V386" i="1"/>
  <c r="U386" i="1"/>
  <c r="Y322" i="1"/>
  <c r="X322" i="1"/>
  <c r="W322" i="1"/>
  <c r="V322" i="1"/>
  <c r="U322" i="1"/>
  <c r="Y258" i="1"/>
  <c r="X258" i="1"/>
  <c r="W258" i="1"/>
  <c r="V258" i="1"/>
  <c r="U258" i="1"/>
  <c r="Y194" i="1"/>
  <c r="X194" i="1"/>
  <c r="W194" i="1"/>
  <c r="V194" i="1"/>
  <c r="U194" i="1"/>
  <c r="Y130" i="1"/>
  <c r="X130" i="1"/>
  <c r="W130" i="1"/>
  <c r="V130" i="1"/>
  <c r="U130" i="1"/>
  <c r="Y66" i="1"/>
  <c r="X66" i="1"/>
  <c r="W66" i="1"/>
  <c r="V66" i="1"/>
  <c r="U66" i="1"/>
  <c r="Y681" i="1"/>
  <c r="X681" i="1"/>
  <c r="W681" i="1"/>
  <c r="V681" i="1"/>
  <c r="U681" i="1"/>
  <c r="Y617" i="1"/>
  <c r="X617" i="1"/>
  <c r="W617" i="1"/>
  <c r="V617" i="1"/>
  <c r="U617" i="1"/>
  <c r="Y553" i="1"/>
  <c r="X553" i="1"/>
  <c r="W553" i="1"/>
  <c r="V553" i="1"/>
  <c r="U553" i="1"/>
  <c r="Y489" i="1"/>
  <c r="X489" i="1"/>
  <c r="W489" i="1"/>
  <c r="V489" i="1"/>
  <c r="U489" i="1"/>
  <c r="X425" i="1"/>
  <c r="Y425" i="1"/>
  <c r="W425" i="1"/>
  <c r="V425" i="1"/>
  <c r="U425" i="1"/>
  <c r="Y361" i="1"/>
  <c r="X361" i="1"/>
  <c r="W361" i="1"/>
  <c r="V361" i="1"/>
  <c r="U361" i="1"/>
  <c r="Y297" i="1"/>
  <c r="X297" i="1"/>
  <c r="W297" i="1"/>
  <c r="V297" i="1"/>
  <c r="U297" i="1"/>
  <c r="Y233" i="1"/>
  <c r="X233" i="1"/>
  <c r="W233" i="1"/>
  <c r="V233" i="1"/>
  <c r="U233" i="1"/>
  <c r="Y169" i="1"/>
  <c r="X169" i="1"/>
  <c r="W169" i="1"/>
  <c r="V169" i="1"/>
  <c r="U169" i="1"/>
  <c r="Y105" i="1"/>
  <c r="X105" i="1"/>
  <c r="W105" i="1"/>
  <c r="V105" i="1"/>
  <c r="U105" i="1"/>
  <c r="Y41" i="1"/>
  <c r="X41" i="1"/>
  <c r="W41" i="1"/>
  <c r="V41" i="1"/>
  <c r="U41" i="1"/>
  <c r="Y447" i="1"/>
  <c r="X447" i="1"/>
  <c r="W447" i="1"/>
  <c r="V447" i="1"/>
  <c r="U447" i="1"/>
  <c r="Y383" i="1"/>
  <c r="X383" i="1"/>
  <c r="W383" i="1"/>
  <c r="V383" i="1"/>
  <c r="U383" i="1"/>
  <c r="Y319" i="1"/>
  <c r="X319" i="1"/>
  <c r="W319" i="1"/>
  <c r="V319" i="1"/>
  <c r="U319" i="1"/>
  <c r="Y255" i="1"/>
  <c r="X255" i="1"/>
  <c r="W255" i="1"/>
  <c r="V255" i="1"/>
  <c r="U255" i="1"/>
  <c r="Y191" i="1"/>
  <c r="X191" i="1"/>
  <c r="W191" i="1"/>
  <c r="V191" i="1"/>
  <c r="U191" i="1"/>
  <c r="Y127" i="1"/>
  <c r="X127" i="1"/>
  <c r="W127" i="1"/>
  <c r="V127" i="1"/>
  <c r="U127" i="1"/>
  <c r="Y63" i="1"/>
  <c r="X63" i="1"/>
  <c r="W63" i="1"/>
  <c r="V63" i="1"/>
  <c r="U63" i="1"/>
  <c r="Y102" i="1"/>
  <c r="X102" i="1"/>
  <c r="W102" i="1"/>
  <c r="V102" i="1"/>
  <c r="U102" i="1"/>
  <c r="Y881" i="1"/>
  <c r="X881" i="1"/>
  <c r="W881" i="1"/>
  <c r="V881" i="1"/>
  <c r="U881" i="1"/>
  <c r="Y280" i="1"/>
  <c r="X280" i="1"/>
  <c r="W280" i="1"/>
  <c r="V280" i="1"/>
  <c r="U280" i="1"/>
  <c r="Y666" i="1"/>
  <c r="X666" i="1"/>
  <c r="W666" i="1"/>
  <c r="V666" i="1"/>
  <c r="U666" i="1"/>
  <c r="Y916" i="1"/>
  <c r="X916" i="1"/>
  <c r="W916" i="1"/>
  <c r="V916" i="1"/>
  <c r="U916" i="1"/>
  <c r="Y697" i="1"/>
  <c r="X697" i="1"/>
  <c r="W697" i="1"/>
  <c r="V697" i="1"/>
  <c r="U697" i="1"/>
  <c r="Y774" i="1"/>
  <c r="X774" i="1"/>
  <c r="W774" i="1"/>
  <c r="V774" i="1"/>
  <c r="U774" i="1"/>
  <c r="Y985" i="1"/>
  <c r="X985" i="1"/>
  <c r="W985" i="1"/>
  <c r="V985" i="1"/>
  <c r="U985" i="1"/>
  <c r="Y1032" i="1"/>
  <c r="X1032" i="1"/>
  <c r="W1032" i="1"/>
  <c r="V1032" i="1"/>
  <c r="U1032" i="1"/>
  <c r="Y472" i="1"/>
  <c r="X472" i="1"/>
  <c r="W472" i="1"/>
  <c r="V472" i="1"/>
  <c r="U472" i="1"/>
  <c r="Y976" i="1"/>
  <c r="X976" i="1"/>
  <c r="W976" i="1"/>
  <c r="V976" i="1"/>
  <c r="U976" i="1"/>
  <c r="Y547" i="1"/>
  <c r="X547" i="1"/>
  <c r="W547" i="1"/>
  <c r="V547" i="1"/>
  <c r="U547" i="1"/>
  <c r="Y1018" i="1"/>
  <c r="W1018" i="1"/>
  <c r="X1018" i="1"/>
  <c r="U1018" i="1"/>
  <c r="V1018" i="1"/>
  <c r="Y762" i="1"/>
  <c r="X762" i="1"/>
  <c r="W762" i="1"/>
  <c r="V762" i="1"/>
  <c r="U762" i="1"/>
  <c r="Y168" i="1"/>
  <c r="X168" i="1"/>
  <c r="W168" i="1"/>
  <c r="V168" i="1"/>
  <c r="U168" i="1"/>
  <c r="Y910" i="1"/>
  <c r="X910" i="1"/>
  <c r="W910" i="1"/>
  <c r="V910" i="1"/>
  <c r="U910" i="1"/>
  <c r="Y870" i="1"/>
  <c r="X870" i="1"/>
  <c r="W870" i="1"/>
  <c r="V870" i="1"/>
  <c r="U870" i="1"/>
  <c r="Y868" i="1"/>
  <c r="X868" i="1"/>
  <c r="W868" i="1"/>
  <c r="V868" i="1"/>
  <c r="U868" i="1"/>
  <c r="Y88" i="1"/>
  <c r="X88" i="1"/>
  <c r="W88" i="1"/>
  <c r="V88" i="1"/>
  <c r="U88" i="1"/>
  <c r="Y790" i="1"/>
  <c r="X790" i="1"/>
  <c r="W790" i="1"/>
  <c r="V790" i="1"/>
  <c r="U790" i="1"/>
  <c r="Y1082" i="1"/>
  <c r="W1082" i="1"/>
  <c r="X1082" i="1"/>
  <c r="U1082" i="1"/>
  <c r="V1082" i="1"/>
  <c r="Y315" i="1"/>
  <c r="X315" i="1"/>
  <c r="W315" i="1"/>
  <c r="V315" i="1"/>
  <c r="U315" i="1"/>
  <c r="Y864" i="1"/>
  <c r="X864" i="1"/>
  <c r="W864" i="1"/>
  <c r="V864" i="1"/>
  <c r="U864" i="1"/>
  <c r="Y921" i="1"/>
  <c r="X921" i="1"/>
  <c r="W921" i="1"/>
  <c r="V921" i="1"/>
  <c r="U921" i="1"/>
  <c r="Y1022" i="1"/>
  <c r="X1022" i="1"/>
  <c r="W1022" i="1"/>
  <c r="V1022" i="1"/>
  <c r="U1022" i="1"/>
  <c r="Y705" i="1"/>
  <c r="X705" i="1"/>
  <c r="W705" i="1"/>
  <c r="V705" i="1"/>
  <c r="U705" i="1"/>
  <c r="Y1183" i="1"/>
  <c r="X1183" i="1"/>
  <c r="W1183" i="1"/>
  <c r="V1183" i="1"/>
  <c r="U1183" i="1"/>
  <c r="Y753" i="1"/>
  <c r="X753" i="1"/>
  <c r="W753" i="1"/>
  <c r="U753" i="1"/>
  <c r="V753" i="1"/>
  <c r="Y636" i="1"/>
  <c r="X636" i="1"/>
  <c r="W636" i="1"/>
  <c r="V636" i="1"/>
  <c r="U636" i="1"/>
  <c r="Y43" i="1"/>
  <c r="X43" i="1"/>
  <c r="W43" i="1"/>
  <c r="V43" i="1"/>
  <c r="U43" i="1"/>
  <c r="Y818" i="1"/>
  <c r="X818" i="1"/>
  <c r="W818" i="1"/>
  <c r="U818" i="1"/>
  <c r="V818" i="1"/>
  <c r="Y596" i="1"/>
  <c r="X596" i="1"/>
  <c r="W596" i="1"/>
  <c r="V596" i="1"/>
  <c r="U596" i="1"/>
  <c r="Y16" i="1"/>
  <c r="X16" i="1"/>
  <c r="W16" i="1"/>
  <c r="V16" i="1"/>
  <c r="U16" i="1"/>
  <c r="Y56" i="1"/>
  <c r="X56" i="1"/>
  <c r="W56" i="1"/>
  <c r="V56" i="1"/>
  <c r="U56" i="1"/>
  <c r="Y815" i="1"/>
  <c r="X815" i="1"/>
  <c r="W815" i="1"/>
  <c r="V815" i="1"/>
  <c r="U815" i="1"/>
  <c r="Y310" i="1"/>
  <c r="X310" i="1"/>
  <c r="W310" i="1"/>
  <c r="V310" i="1"/>
  <c r="U310" i="1"/>
  <c r="Y1045" i="1"/>
  <c r="X1045" i="1"/>
  <c r="W1045" i="1"/>
  <c r="V1045" i="1"/>
  <c r="U1045" i="1"/>
  <c r="Y853" i="1"/>
  <c r="X853" i="1"/>
  <c r="W853" i="1"/>
  <c r="V853" i="1"/>
  <c r="U853" i="1"/>
  <c r="Y411" i="1"/>
  <c r="X411" i="1"/>
  <c r="W411" i="1"/>
  <c r="V411" i="1"/>
  <c r="U411" i="1"/>
  <c r="Y573" i="1"/>
  <c r="X573" i="1"/>
  <c r="W573" i="1"/>
  <c r="V573" i="1"/>
  <c r="U573" i="1"/>
  <c r="Y317" i="1"/>
  <c r="X317" i="1"/>
  <c r="W317" i="1"/>
  <c r="V317" i="1"/>
  <c r="U317" i="1"/>
  <c r="Y61" i="1"/>
  <c r="X61" i="1"/>
  <c r="W61" i="1"/>
  <c r="V61" i="1"/>
  <c r="U61" i="1"/>
  <c r="Y324" i="1"/>
  <c r="X324" i="1"/>
  <c r="W324" i="1"/>
  <c r="V324" i="1"/>
  <c r="U324" i="1"/>
  <c r="Y196" i="1"/>
  <c r="X196" i="1"/>
  <c r="W196" i="1"/>
  <c r="V196" i="1"/>
  <c r="U196" i="1"/>
  <c r="Y594" i="1"/>
  <c r="X594" i="1"/>
  <c r="W594" i="1"/>
  <c r="V594" i="1"/>
  <c r="U594" i="1"/>
  <c r="Y274" i="1"/>
  <c r="X274" i="1"/>
  <c r="W274" i="1"/>
  <c r="V274" i="1"/>
  <c r="U274" i="1"/>
  <c r="Y18" i="1"/>
  <c r="X18" i="1"/>
  <c r="W18" i="1"/>
  <c r="V18" i="1"/>
  <c r="U18" i="1"/>
  <c r="Y961" i="1"/>
  <c r="X961" i="1"/>
  <c r="W961" i="1"/>
  <c r="V961" i="1"/>
  <c r="U961" i="1"/>
  <c r="Y456" i="1"/>
  <c r="X456" i="1"/>
  <c r="W456" i="1"/>
  <c r="V456" i="1"/>
  <c r="U456" i="1"/>
  <c r="Y1116" i="1"/>
  <c r="X1116" i="1"/>
  <c r="W1116" i="1"/>
  <c r="V1116" i="1"/>
  <c r="U1116" i="1"/>
  <c r="Y748" i="1"/>
  <c r="X748" i="1"/>
  <c r="W748" i="1"/>
  <c r="V748" i="1"/>
  <c r="U748" i="1"/>
  <c r="Y960" i="1"/>
  <c r="X960" i="1"/>
  <c r="W960" i="1"/>
  <c r="V960" i="1"/>
  <c r="U960" i="1"/>
  <c r="Y982" i="1"/>
  <c r="X982" i="1"/>
  <c r="W982" i="1"/>
  <c r="V982" i="1"/>
  <c r="U982" i="1"/>
  <c r="Y208" i="1"/>
  <c r="X208" i="1"/>
  <c r="W208" i="1"/>
  <c r="V208" i="1"/>
  <c r="U208" i="1"/>
  <c r="Y992" i="1"/>
  <c r="X992" i="1"/>
  <c r="W992" i="1"/>
  <c r="V992" i="1"/>
  <c r="U992" i="1"/>
  <c r="Y259" i="1"/>
  <c r="X259" i="1"/>
  <c r="W259" i="1"/>
  <c r="V259" i="1"/>
  <c r="U259" i="1"/>
  <c r="Y953" i="1"/>
  <c r="X953" i="1"/>
  <c r="W953" i="1"/>
  <c r="V953" i="1"/>
  <c r="U953" i="1"/>
  <c r="Y46" i="1"/>
  <c r="X46" i="1"/>
  <c r="W46" i="1"/>
  <c r="V46" i="1"/>
  <c r="U46" i="1"/>
  <c r="Y1152" i="1"/>
  <c r="X1152" i="1"/>
  <c r="W1152" i="1"/>
  <c r="V1152" i="1"/>
  <c r="U1152" i="1"/>
  <c r="Y811" i="1"/>
  <c r="X811" i="1"/>
  <c r="W811" i="1"/>
  <c r="V811" i="1"/>
  <c r="U811" i="1"/>
  <c r="Y1175" i="1"/>
  <c r="X1175" i="1"/>
  <c r="W1175" i="1"/>
  <c r="V1175" i="1"/>
  <c r="U1175" i="1"/>
  <c r="Y950" i="1"/>
  <c r="X950" i="1"/>
  <c r="W950" i="1"/>
  <c r="V950" i="1"/>
  <c r="U950" i="1"/>
  <c r="Y771" i="1"/>
  <c r="X771" i="1"/>
  <c r="W771" i="1"/>
  <c r="V771" i="1"/>
  <c r="U771" i="1"/>
  <c r="Y363" i="1"/>
  <c r="X363" i="1"/>
  <c r="W363" i="1"/>
  <c r="V363" i="1"/>
  <c r="U363" i="1"/>
  <c r="Y938" i="1"/>
  <c r="X938" i="1"/>
  <c r="W938" i="1"/>
  <c r="V938" i="1"/>
  <c r="U938" i="1"/>
  <c r="Y682" i="1"/>
  <c r="X682" i="1"/>
  <c r="W682" i="1"/>
  <c r="V682" i="1"/>
  <c r="U682" i="1"/>
  <c r="Y126" i="1"/>
  <c r="X126" i="1"/>
  <c r="W126" i="1"/>
  <c r="U126" i="1"/>
  <c r="V126" i="1"/>
  <c r="Y376" i="1"/>
  <c r="X376" i="1"/>
  <c r="W376" i="1"/>
  <c r="V376" i="1"/>
  <c r="U376" i="1"/>
  <c r="Y871" i="1"/>
  <c r="X871" i="1"/>
  <c r="W871" i="1"/>
  <c r="V871" i="1"/>
  <c r="U871" i="1"/>
  <c r="Y579" i="1"/>
  <c r="X579" i="1"/>
  <c r="W579" i="1"/>
  <c r="V579" i="1"/>
  <c r="U579" i="1"/>
  <c r="Y94" i="1"/>
  <c r="X94" i="1"/>
  <c r="W94" i="1"/>
  <c r="U94" i="1"/>
  <c r="V94" i="1"/>
  <c r="Y845" i="1"/>
  <c r="X845" i="1"/>
  <c r="W845" i="1"/>
  <c r="V845" i="1"/>
  <c r="U845" i="1"/>
  <c r="Y536" i="1"/>
  <c r="X536" i="1"/>
  <c r="W536" i="1"/>
  <c r="V536" i="1"/>
  <c r="U536" i="1"/>
  <c r="Y629" i="1"/>
  <c r="X629" i="1"/>
  <c r="W629" i="1"/>
  <c r="V629" i="1"/>
  <c r="U629" i="1"/>
  <c r="Y373" i="1"/>
  <c r="X373" i="1"/>
  <c r="W373" i="1"/>
  <c r="V373" i="1"/>
  <c r="U373" i="1"/>
  <c r="Y117" i="1"/>
  <c r="X117" i="1"/>
  <c r="W117" i="1"/>
  <c r="V117" i="1"/>
  <c r="U117" i="1"/>
  <c r="Y380" i="1"/>
  <c r="X380" i="1"/>
  <c r="W380" i="1"/>
  <c r="V380" i="1"/>
  <c r="U380" i="1"/>
  <c r="Y188" i="1"/>
  <c r="X188" i="1"/>
  <c r="W188" i="1"/>
  <c r="V188" i="1"/>
  <c r="U188" i="1"/>
  <c r="Y586" i="1"/>
  <c r="X586" i="1"/>
  <c r="W586" i="1"/>
  <c r="V586" i="1"/>
  <c r="U586" i="1"/>
  <c r="Y330" i="1"/>
  <c r="X330" i="1"/>
  <c r="W330" i="1"/>
  <c r="V330" i="1"/>
  <c r="U330" i="1"/>
  <c r="Y74" i="1"/>
  <c r="X74" i="1"/>
  <c r="W74" i="1"/>
  <c r="V74" i="1"/>
  <c r="U74" i="1"/>
  <c r="Y987" i="1"/>
  <c r="X987" i="1"/>
  <c r="W987" i="1"/>
  <c r="V987" i="1"/>
  <c r="U987" i="1"/>
  <c r="Y795" i="1"/>
  <c r="X795" i="1"/>
  <c r="W795" i="1"/>
  <c r="V795" i="1"/>
  <c r="U795" i="1"/>
  <c r="Y1172" i="1"/>
  <c r="X1172" i="1"/>
  <c r="W1172" i="1"/>
  <c r="V1172" i="1"/>
  <c r="U1172" i="1"/>
  <c r="Y945" i="1"/>
  <c r="X945" i="1"/>
  <c r="W945" i="1"/>
  <c r="V945" i="1"/>
  <c r="U945" i="1"/>
  <c r="Y494" i="1"/>
  <c r="X494" i="1"/>
  <c r="W494" i="1"/>
  <c r="V494" i="1"/>
  <c r="U494" i="1"/>
  <c r="Y883" i="1"/>
  <c r="X883" i="1"/>
  <c r="W883" i="1"/>
  <c r="V883" i="1"/>
  <c r="U883" i="1"/>
  <c r="Y1057" i="1"/>
  <c r="X1057" i="1"/>
  <c r="W1057" i="1"/>
  <c r="V1057" i="1"/>
  <c r="U1057" i="1"/>
  <c r="Y761" i="1"/>
  <c r="X761" i="1"/>
  <c r="W761" i="1"/>
  <c r="V761" i="1"/>
  <c r="U761" i="1"/>
  <c r="Y819" i="1"/>
  <c r="X819" i="1"/>
  <c r="W819" i="1"/>
  <c r="V819" i="1"/>
  <c r="U819" i="1"/>
  <c r="Y980" i="1"/>
  <c r="X980" i="1"/>
  <c r="W980" i="1"/>
  <c r="V980" i="1"/>
  <c r="U980" i="1"/>
  <c r="Y776" i="1"/>
  <c r="X776" i="1"/>
  <c r="W776" i="1"/>
  <c r="V776" i="1"/>
  <c r="U776" i="1"/>
  <c r="Y1028" i="1"/>
  <c r="X1028" i="1"/>
  <c r="W1028" i="1"/>
  <c r="V1028" i="1"/>
  <c r="U1028" i="1"/>
  <c r="Y940" i="1"/>
  <c r="X940" i="1"/>
  <c r="W940" i="1"/>
  <c r="V940" i="1"/>
  <c r="U940" i="1"/>
  <c r="Y478" i="1"/>
  <c r="X478" i="1"/>
  <c r="W478" i="1"/>
  <c r="V478" i="1"/>
  <c r="U478" i="1"/>
  <c r="Y1012" i="1"/>
  <c r="X1012" i="1"/>
  <c r="W1012" i="1"/>
  <c r="V1012" i="1"/>
  <c r="U1012" i="1"/>
  <c r="Y1000" i="1"/>
  <c r="X1000" i="1"/>
  <c r="W1000" i="1"/>
  <c r="V1000" i="1"/>
  <c r="U1000" i="1"/>
  <c r="Y900" i="1"/>
  <c r="X900" i="1"/>
  <c r="W900" i="1"/>
  <c r="V900" i="1"/>
  <c r="U900" i="1"/>
  <c r="Y1157" i="1"/>
  <c r="X1157" i="1"/>
  <c r="W1157" i="1"/>
  <c r="V1157" i="1"/>
  <c r="U1157" i="1"/>
  <c r="Y1031" i="1"/>
  <c r="X1031" i="1"/>
  <c r="W1031" i="1"/>
  <c r="V1031" i="1"/>
  <c r="U1031" i="1"/>
  <c r="Y835" i="1"/>
  <c r="X835" i="1"/>
  <c r="W835" i="1"/>
  <c r="V835" i="1"/>
  <c r="U835" i="1"/>
  <c r="X699" i="1"/>
  <c r="Y699" i="1"/>
  <c r="W699" i="1"/>
  <c r="U699" i="1"/>
  <c r="V699" i="1"/>
  <c r="Y1190" i="1"/>
  <c r="X1190" i="1"/>
  <c r="W1190" i="1"/>
  <c r="V1190" i="1"/>
  <c r="U1190" i="1"/>
  <c r="Y1174" i="1"/>
  <c r="X1174" i="1"/>
  <c r="W1174" i="1"/>
  <c r="V1174" i="1"/>
  <c r="U1174" i="1"/>
  <c r="Y1030" i="1"/>
  <c r="X1030" i="1"/>
  <c r="W1030" i="1"/>
  <c r="V1030" i="1"/>
  <c r="U1030" i="1"/>
  <c r="Y1150" i="1"/>
  <c r="X1150" i="1"/>
  <c r="W1150" i="1"/>
  <c r="V1150" i="1"/>
  <c r="U1150" i="1"/>
  <c r="Y768" i="1"/>
  <c r="X768" i="1"/>
  <c r="W768" i="1"/>
  <c r="V768" i="1"/>
  <c r="U768" i="1"/>
  <c r="Y344" i="1"/>
  <c r="X344" i="1"/>
  <c r="W344" i="1"/>
  <c r="V344" i="1"/>
  <c r="U344" i="1"/>
  <c r="Y1149" i="1"/>
  <c r="X1149" i="1"/>
  <c r="W1149" i="1"/>
  <c r="V1149" i="1"/>
  <c r="U1149" i="1"/>
  <c r="Y640" i="1"/>
  <c r="X640" i="1"/>
  <c r="W640" i="1"/>
  <c r="V640" i="1"/>
  <c r="U640" i="1"/>
  <c r="Y1164" i="1"/>
  <c r="X1164" i="1"/>
  <c r="W1164" i="1"/>
  <c r="V1164" i="1"/>
  <c r="U1164" i="1"/>
  <c r="Y1100" i="1"/>
  <c r="X1100" i="1"/>
  <c r="W1100" i="1"/>
  <c r="V1100" i="1"/>
  <c r="U1100" i="1"/>
  <c r="Y1027" i="1"/>
  <c r="X1027" i="1"/>
  <c r="W1027" i="1"/>
  <c r="V1027" i="1"/>
  <c r="U1027" i="1"/>
  <c r="Y932" i="1"/>
  <c r="X932" i="1"/>
  <c r="W932" i="1"/>
  <c r="V932" i="1"/>
  <c r="U932" i="1"/>
  <c r="Y830" i="1"/>
  <c r="X830" i="1"/>
  <c r="W830" i="1"/>
  <c r="V830" i="1"/>
  <c r="U830" i="1"/>
  <c r="Y716" i="1"/>
  <c r="X716" i="1"/>
  <c r="W716" i="1"/>
  <c r="V716" i="1"/>
  <c r="U716" i="1"/>
  <c r="Y443" i="1"/>
  <c r="X443" i="1"/>
  <c r="W443" i="1"/>
  <c r="V443" i="1"/>
  <c r="U443" i="1"/>
  <c r="Y820" i="1"/>
  <c r="X820" i="1"/>
  <c r="W820" i="1"/>
  <c r="V820" i="1"/>
  <c r="U820" i="1"/>
  <c r="Y832" i="1"/>
  <c r="X832" i="1"/>
  <c r="W832" i="1"/>
  <c r="V832" i="1"/>
  <c r="U832" i="1"/>
  <c r="Y1179" i="1"/>
  <c r="X1179" i="1"/>
  <c r="W1179" i="1"/>
  <c r="V1179" i="1"/>
  <c r="U1179" i="1"/>
  <c r="Y1115" i="1"/>
  <c r="X1115" i="1"/>
  <c r="W1115" i="1"/>
  <c r="V1115" i="1"/>
  <c r="U1115" i="1"/>
  <c r="Y1047" i="1"/>
  <c r="X1047" i="1"/>
  <c r="W1047" i="1"/>
  <c r="V1047" i="1"/>
  <c r="U1047" i="1"/>
  <c r="Y956" i="1"/>
  <c r="X956" i="1"/>
  <c r="W956" i="1"/>
  <c r="V956" i="1"/>
  <c r="U956" i="1"/>
  <c r="Y854" i="1"/>
  <c r="X854" i="1"/>
  <c r="W854" i="1"/>
  <c r="V854" i="1"/>
  <c r="U854" i="1"/>
  <c r="Y745" i="1"/>
  <c r="X745" i="1"/>
  <c r="W745" i="1"/>
  <c r="V745" i="1"/>
  <c r="U745" i="1"/>
  <c r="Y531" i="1"/>
  <c r="X531" i="1"/>
  <c r="W531" i="1"/>
  <c r="V531" i="1"/>
  <c r="U531" i="1"/>
  <c r="Y67" i="1"/>
  <c r="X67" i="1"/>
  <c r="W67" i="1"/>
  <c r="V67" i="1"/>
  <c r="U67" i="1"/>
  <c r="Y718" i="1"/>
  <c r="X718" i="1"/>
  <c r="W718" i="1"/>
  <c r="V718" i="1"/>
  <c r="U718" i="1"/>
  <c r="Y1122" i="1"/>
  <c r="X1122" i="1"/>
  <c r="W1122" i="1"/>
  <c r="V1122" i="1"/>
  <c r="U1122" i="1"/>
  <c r="Y1056" i="1"/>
  <c r="X1056" i="1"/>
  <c r="W1056" i="1"/>
  <c r="V1056" i="1"/>
  <c r="U1056" i="1"/>
  <c r="Y968" i="1"/>
  <c r="X968" i="1"/>
  <c r="W968" i="1"/>
  <c r="V968" i="1"/>
  <c r="U968" i="1"/>
  <c r="Y865" i="1"/>
  <c r="X865" i="1"/>
  <c r="W865" i="1"/>
  <c r="V865" i="1"/>
  <c r="U865" i="1"/>
  <c r="Y760" i="1"/>
  <c r="X760" i="1"/>
  <c r="W760" i="1"/>
  <c r="V760" i="1"/>
  <c r="U760" i="1"/>
  <c r="Y560" i="1"/>
  <c r="X560" i="1"/>
  <c r="W560" i="1"/>
  <c r="V560" i="1"/>
  <c r="U560" i="1"/>
  <c r="Y144" i="1"/>
  <c r="X144" i="1"/>
  <c r="W144" i="1"/>
  <c r="V144" i="1"/>
  <c r="U144" i="1"/>
  <c r="Y972" i="1"/>
  <c r="X972" i="1"/>
  <c r="W972" i="1"/>
  <c r="V972" i="1"/>
  <c r="U972" i="1"/>
  <c r="Y1162" i="1"/>
  <c r="X1162" i="1"/>
  <c r="W1162" i="1"/>
  <c r="U1162" i="1"/>
  <c r="V1162" i="1"/>
  <c r="Y1065" i="1"/>
  <c r="X1065" i="1"/>
  <c r="W1065" i="1"/>
  <c r="V1065" i="1"/>
  <c r="U1065" i="1"/>
  <c r="Y928" i="1"/>
  <c r="X928" i="1"/>
  <c r="W928" i="1"/>
  <c r="V928" i="1"/>
  <c r="U928" i="1"/>
  <c r="Y825" i="1"/>
  <c r="X825" i="1"/>
  <c r="W825" i="1"/>
  <c r="V825" i="1"/>
  <c r="U825" i="1"/>
  <c r="Y708" i="1"/>
  <c r="X708" i="1"/>
  <c r="W708" i="1"/>
  <c r="V708" i="1"/>
  <c r="U708" i="1"/>
  <c r="Y422" i="1"/>
  <c r="X422" i="1"/>
  <c r="W422" i="1"/>
  <c r="V422" i="1"/>
  <c r="U422" i="1"/>
  <c r="Y1173" i="1"/>
  <c r="X1173" i="1"/>
  <c r="W1173" i="1"/>
  <c r="V1173" i="1"/>
  <c r="U1173" i="1"/>
  <c r="Y734" i="1"/>
  <c r="X734" i="1"/>
  <c r="W734" i="1"/>
  <c r="V734" i="1"/>
  <c r="U734" i="1"/>
  <c r="Y1137" i="1"/>
  <c r="X1137" i="1"/>
  <c r="W1137" i="1"/>
  <c r="V1137" i="1"/>
  <c r="U1137" i="1"/>
  <c r="Y979" i="1"/>
  <c r="X979" i="1"/>
  <c r="W979" i="1"/>
  <c r="V979" i="1"/>
  <c r="U979" i="1"/>
  <c r="Y1136" i="1"/>
  <c r="X1136" i="1"/>
  <c r="W1136" i="1"/>
  <c r="V1136" i="1"/>
  <c r="U1136" i="1"/>
  <c r="Y1072" i="1"/>
  <c r="X1072" i="1"/>
  <c r="W1072" i="1"/>
  <c r="V1072" i="1"/>
  <c r="U1072" i="1"/>
  <c r="Y990" i="1"/>
  <c r="X990" i="1"/>
  <c r="W990" i="1"/>
  <c r="V990" i="1"/>
  <c r="U990" i="1"/>
  <c r="Y888" i="1"/>
  <c r="X888" i="1"/>
  <c r="W888" i="1"/>
  <c r="V888" i="1"/>
  <c r="U888" i="1"/>
  <c r="Y785" i="1"/>
  <c r="X785" i="1"/>
  <c r="W785" i="1"/>
  <c r="U785" i="1"/>
  <c r="V785" i="1"/>
  <c r="Y620" i="1"/>
  <c r="X620" i="1"/>
  <c r="W620" i="1"/>
  <c r="V620" i="1"/>
  <c r="U620" i="1"/>
  <c r="Y243" i="1"/>
  <c r="X243" i="1"/>
  <c r="W243" i="1"/>
  <c r="V243" i="1"/>
  <c r="U243" i="1"/>
  <c r="Y1085" i="1"/>
  <c r="X1085" i="1"/>
  <c r="W1085" i="1"/>
  <c r="V1085" i="1"/>
  <c r="U1085" i="1"/>
  <c r="Y1159" i="1"/>
  <c r="X1159" i="1"/>
  <c r="W1159" i="1"/>
  <c r="V1159" i="1"/>
  <c r="U1159" i="1"/>
  <c r="Y1095" i="1"/>
  <c r="X1095" i="1"/>
  <c r="W1095" i="1"/>
  <c r="V1095" i="1"/>
  <c r="U1095" i="1"/>
  <c r="Y1020" i="1"/>
  <c r="X1020" i="1"/>
  <c r="W1020" i="1"/>
  <c r="V1020" i="1"/>
  <c r="U1020" i="1"/>
  <c r="Y924" i="1"/>
  <c r="X924" i="1"/>
  <c r="W924" i="1"/>
  <c r="V924" i="1"/>
  <c r="U924" i="1"/>
  <c r="Y822" i="1"/>
  <c r="X822" i="1"/>
  <c r="W822" i="1"/>
  <c r="V822" i="1"/>
  <c r="U822" i="1"/>
  <c r="Y702" i="1"/>
  <c r="X702" i="1"/>
  <c r="W702" i="1"/>
  <c r="V702" i="1"/>
  <c r="U702" i="1"/>
  <c r="Y408" i="1"/>
  <c r="X408" i="1"/>
  <c r="W408" i="1"/>
  <c r="V408" i="1"/>
  <c r="U408" i="1"/>
  <c r="Y755" i="1"/>
  <c r="X755" i="1"/>
  <c r="W755" i="1"/>
  <c r="V755" i="1"/>
  <c r="U755" i="1"/>
  <c r="Y691" i="1"/>
  <c r="X691" i="1"/>
  <c r="W691" i="1"/>
  <c r="V691" i="1"/>
  <c r="U691" i="1"/>
  <c r="Y598" i="1"/>
  <c r="X598" i="1"/>
  <c r="W598" i="1"/>
  <c r="V598" i="1"/>
  <c r="U598" i="1"/>
  <c r="Y487" i="1"/>
  <c r="X487" i="1"/>
  <c r="W487" i="1"/>
  <c r="V487" i="1"/>
  <c r="U487" i="1"/>
  <c r="Y320" i="1"/>
  <c r="X320" i="1"/>
  <c r="W320" i="1"/>
  <c r="V320" i="1"/>
  <c r="U320" i="1"/>
  <c r="Y150" i="1"/>
  <c r="X150" i="1"/>
  <c r="W150" i="1"/>
  <c r="V150" i="1"/>
  <c r="U150" i="1"/>
  <c r="Y1050" i="1"/>
  <c r="W1050" i="1"/>
  <c r="X1050" i="1"/>
  <c r="V1050" i="1"/>
  <c r="U1050" i="1"/>
  <c r="Y986" i="1"/>
  <c r="W986" i="1"/>
  <c r="X986" i="1"/>
  <c r="V986" i="1"/>
  <c r="U986" i="1"/>
  <c r="Y922" i="1"/>
  <c r="X922" i="1"/>
  <c r="W922" i="1"/>
  <c r="V922" i="1"/>
  <c r="U922" i="1"/>
  <c r="Y858" i="1"/>
  <c r="X858" i="1"/>
  <c r="W858" i="1"/>
  <c r="V858" i="1"/>
  <c r="U858" i="1"/>
  <c r="Y794" i="1"/>
  <c r="X794" i="1"/>
  <c r="W794" i="1"/>
  <c r="V794" i="1"/>
  <c r="U794" i="1"/>
  <c r="Y730" i="1"/>
  <c r="X730" i="1"/>
  <c r="W730" i="1"/>
  <c r="V730" i="1"/>
  <c r="U730" i="1"/>
  <c r="Y660" i="1"/>
  <c r="X660" i="1"/>
  <c r="W660" i="1"/>
  <c r="V660" i="1"/>
  <c r="U660" i="1"/>
  <c r="Y558" i="1"/>
  <c r="X558" i="1"/>
  <c r="W558" i="1"/>
  <c r="V558" i="1"/>
  <c r="U558" i="1"/>
  <c r="Y424" i="1"/>
  <c r="X424" i="1"/>
  <c r="W424" i="1"/>
  <c r="V424" i="1"/>
  <c r="U424" i="1"/>
  <c r="Y254" i="1"/>
  <c r="X254" i="1"/>
  <c r="W254" i="1"/>
  <c r="V254" i="1"/>
  <c r="U254" i="1"/>
  <c r="Y83" i="1"/>
  <c r="X83" i="1"/>
  <c r="W83" i="1"/>
  <c r="V83" i="1"/>
  <c r="U83" i="1"/>
  <c r="Y696" i="1"/>
  <c r="X696" i="1"/>
  <c r="W696" i="1"/>
  <c r="V696" i="1"/>
  <c r="U696" i="1"/>
  <c r="Y606" i="1"/>
  <c r="X606" i="1"/>
  <c r="W606" i="1"/>
  <c r="V606" i="1"/>
  <c r="U606" i="1"/>
  <c r="Y496" i="1"/>
  <c r="X496" i="1"/>
  <c r="W496" i="1"/>
  <c r="V496" i="1"/>
  <c r="U496" i="1"/>
  <c r="Y334" i="1"/>
  <c r="X334" i="1"/>
  <c r="W334" i="1"/>
  <c r="V334" i="1"/>
  <c r="U334" i="1"/>
  <c r="Y163" i="1"/>
  <c r="X163" i="1"/>
  <c r="W163" i="1"/>
  <c r="V163" i="1"/>
  <c r="U163" i="1"/>
  <c r="Y983" i="1"/>
  <c r="X983" i="1"/>
  <c r="W983" i="1"/>
  <c r="V983" i="1"/>
  <c r="U983" i="1"/>
  <c r="Y919" i="1"/>
  <c r="X919" i="1"/>
  <c r="W919" i="1"/>
  <c r="V919" i="1"/>
  <c r="U919" i="1"/>
  <c r="Y855" i="1"/>
  <c r="X855" i="1"/>
  <c r="W855" i="1"/>
  <c r="V855" i="1"/>
  <c r="U855" i="1"/>
  <c r="Y791" i="1"/>
  <c r="X791" i="1"/>
  <c r="W791" i="1"/>
  <c r="V791" i="1"/>
  <c r="U791" i="1"/>
  <c r="Y727" i="1"/>
  <c r="X727" i="1"/>
  <c r="W727" i="1"/>
  <c r="V727" i="1"/>
  <c r="U727" i="1"/>
  <c r="Y655" i="1"/>
  <c r="X655" i="1"/>
  <c r="W655" i="1"/>
  <c r="U655" i="1"/>
  <c r="V655" i="1"/>
  <c r="Y552" i="1"/>
  <c r="X552" i="1"/>
  <c r="W552" i="1"/>
  <c r="V552" i="1"/>
  <c r="U552" i="1"/>
  <c r="Y416" i="1"/>
  <c r="X416" i="1"/>
  <c r="W416" i="1"/>
  <c r="V416" i="1"/>
  <c r="U416" i="1"/>
  <c r="Y246" i="1"/>
  <c r="X246" i="1"/>
  <c r="W246" i="1"/>
  <c r="V246" i="1"/>
  <c r="U246" i="1"/>
  <c r="Y75" i="1"/>
  <c r="X75" i="1"/>
  <c r="W75" i="1"/>
  <c r="V75" i="1"/>
  <c r="U75" i="1"/>
  <c r="Y51" i="1"/>
  <c r="X51" i="1"/>
  <c r="W51" i="1"/>
  <c r="V51" i="1"/>
  <c r="U51" i="1"/>
  <c r="Y1021" i="1"/>
  <c r="X1021" i="1"/>
  <c r="W1021" i="1"/>
  <c r="V1021" i="1"/>
  <c r="U1021" i="1"/>
  <c r="Y957" i="1"/>
  <c r="X957" i="1"/>
  <c r="W957" i="1"/>
  <c r="V957" i="1"/>
  <c r="U957" i="1"/>
  <c r="Y893" i="1"/>
  <c r="X893" i="1"/>
  <c r="W893" i="1"/>
  <c r="V893" i="1"/>
  <c r="U893" i="1"/>
  <c r="Y829" i="1"/>
  <c r="X829" i="1"/>
  <c r="W829" i="1"/>
  <c r="V829" i="1"/>
  <c r="U829" i="1"/>
  <c r="Y765" i="1"/>
  <c r="X765" i="1"/>
  <c r="W765" i="1"/>
  <c r="V765" i="1"/>
  <c r="U765" i="1"/>
  <c r="Y701" i="1"/>
  <c r="X701" i="1"/>
  <c r="W701" i="1"/>
  <c r="V701" i="1"/>
  <c r="U701" i="1"/>
  <c r="Y614" i="1"/>
  <c r="X614" i="1"/>
  <c r="W614" i="1"/>
  <c r="V614" i="1"/>
  <c r="U614" i="1"/>
  <c r="Y507" i="1"/>
  <c r="X507" i="1"/>
  <c r="W507" i="1"/>
  <c r="V507" i="1"/>
  <c r="U507" i="1"/>
  <c r="Y347" i="1"/>
  <c r="X347" i="1"/>
  <c r="W347" i="1"/>
  <c r="U347" i="1"/>
  <c r="V347" i="1"/>
  <c r="Y176" i="1"/>
  <c r="X176" i="1"/>
  <c r="W176" i="1"/>
  <c r="V176" i="1"/>
  <c r="U176" i="1"/>
  <c r="Y677" i="1"/>
  <c r="X677" i="1"/>
  <c r="W677" i="1"/>
  <c r="V677" i="1"/>
  <c r="U677" i="1"/>
  <c r="Y613" i="1"/>
  <c r="X613" i="1"/>
  <c r="W613" i="1"/>
  <c r="V613" i="1"/>
  <c r="U613" i="1"/>
  <c r="Y549" i="1"/>
  <c r="X549" i="1"/>
  <c r="W549" i="1"/>
  <c r="V549" i="1"/>
  <c r="U549" i="1"/>
  <c r="Y485" i="1"/>
  <c r="X485" i="1"/>
  <c r="W485" i="1"/>
  <c r="V485" i="1"/>
  <c r="U485" i="1"/>
  <c r="Y421" i="1"/>
  <c r="X421" i="1"/>
  <c r="W421" i="1"/>
  <c r="V421" i="1"/>
  <c r="U421" i="1"/>
  <c r="Y357" i="1"/>
  <c r="X357" i="1"/>
  <c r="W357" i="1"/>
  <c r="V357" i="1"/>
  <c r="U357" i="1"/>
  <c r="Y293" i="1"/>
  <c r="X293" i="1"/>
  <c r="W293" i="1"/>
  <c r="V293" i="1"/>
  <c r="U293" i="1"/>
  <c r="Y229" i="1"/>
  <c r="X229" i="1"/>
  <c r="W229" i="1"/>
  <c r="V229" i="1"/>
  <c r="U229" i="1"/>
  <c r="Y165" i="1"/>
  <c r="X165" i="1"/>
  <c r="W165" i="1"/>
  <c r="V165" i="1"/>
  <c r="U165" i="1"/>
  <c r="Y101" i="1"/>
  <c r="X101" i="1"/>
  <c r="W101" i="1"/>
  <c r="V101" i="1"/>
  <c r="U101" i="1"/>
  <c r="Y37" i="1"/>
  <c r="X37" i="1"/>
  <c r="W37" i="1"/>
  <c r="V37" i="1"/>
  <c r="U37" i="1"/>
  <c r="Y492" i="1"/>
  <c r="X492" i="1"/>
  <c r="W492" i="1"/>
  <c r="V492" i="1"/>
  <c r="U492" i="1"/>
  <c r="Y428" i="1"/>
  <c r="X428" i="1"/>
  <c r="W428" i="1"/>
  <c r="V428" i="1"/>
  <c r="U428" i="1"/>
  <c r="Y364" i="1"/>
  <c r="X364" i="1"/>
  <c r="W364" i="1"/>
  <c r="V364" i="1"/>
  <c r="U364" i="1"/>
  <c r="Y300" i="1"/>
  <c r="X300" i="1"/>
  <c r="W300" i="1"/>
  <c r="V300" i="1"/>
  <c r="U300" i="1"/>
  <c r="Y236" i="1"/>
  <c r="X236" i="1"/>
  <c r="W236" i="1"/>
  <c r="V236" i="1"/>
  <c r="U236" i="1"/>
  <c r="Y172" i="1"/>
  <c r="X172" i="1"/>
  <c r="W172" i="1"/>
  <c r="V172" i="1"/>
  <c r="U172" i="1"/>
  <c r="Y108" i="1"/>
  <c r="X108" i="1"/>
  <c r="W108" i="1"/>
  <c r="V108" i="1"/>
  <c r="U108" i="1"/>
  <c r="Y44" i="1"/>
  <c r="X44" i="1"/>
  <c r="W44" i="1"/>
  <c r="V44" i="1"/>
  <c r="U44" i="1"/>
  <c r="Y634" i="1"/>
  <c r="X634" i="1"/>
  <c r="W634" i="1"/>
  <c r="V634" i="1"/>
  <c r="U634" i="1"/>
  <c r="Y570" i="1"/>
  <c r="X570" i="1"/>
  <c r="W570" i="1"/>
  <c r="V570" i="1"/>
  <c r="U570" i="1"/>
  <c r="Y506" i="1"/>
  <c r="X506" i="1"/>
  <c r="W506" i="1"/>
  <c r="V506" i="1"/>
  <c r="U506" i="1"/>
  <c r="Y442" i="1"/>
  <c r="X442" i="1"/>
  <c r="W442" i="1"/>
  <c r="V442" i="1"/>
  <c r="U442" i="1"/>
  <c r="Y378" i="1"/>
  <c r="X378" i="1"/>
  <c r="W378" i="1"/>
  <c r="V378" i="1"/>
  <c r="U378" i="1"/>
  <c r="Y314" i="1"/>
  <c r="X314" i="1"/>
  <c r="W314" i="1"/>
  <c r="V314" i="1"/>
  <c r="U314" i="1"/>
  <c r="Y250" i="1"/>
  <c r="X250" i="1"/>
  <c r="W250" i="1"/>
  <c r="V250" i="1"/>
  <c r="U250" i="1"/>
  <c r="Y186" i="1"/>
  <c r="X186" i="1"/>
  <c r="W186" i="1"/>
  <c r="V186" i="1"/>
  <c r="U186" i="1"/>
  <c r="Y122" i="1"/>
  <c r="X122" i="1"/>
  <c r="W122" i="1"/>
  <c r="V122" i="1"/>
  <c r="U122" i="1"/>
  <c r="Y58" i="1"/>
  <c r="X58" i="1"/>
  <c r="W58" i="1"/>
  <c r="V58" i="1"/>
  <c r="U58" i="1"/>
  <c r="Y673" i="1"/>
  <c r="X673" i="1"/>
  <c r="W673" i="1"/>
  <c r="V673" i="1"/>
  <c r="U673" i="1"/>
  <c r="Y609" i="1"/>
  <c r="X609" i="1"/>
  <c r="W609" i="1"/>
  <c r="V609" i="1"/>
  <c r="U609" i="1"/>
  <c r="Y545" i="1"/>
  <c r="X545" i="1"/>
  <c r="W545" i="1"/>
  <c r="V545" i="1"/>
  <c r="U545" i="1"/>
  <c r="Y481" i="1"/>
  <c r="X481" i="1"/>
  <c r="W481" i="1"/>
  <c r="V481" i="1"/>
  <c r="U481" i="1"/>
  <c r="Y417" i="1"/>
  <c r="X417" i="1"/>
  <c r="W417" i="1"/>
  <c r="V417" i="1"/>
  <c r="U417" i="1"/>
  <c r="Y353" i="1"/>
  <c r="X353" i="1"/>
  <c r="W353" i="1"/>
  <c r="V353" i="1"/>
  <c r="U353" i="1"/>
  <c r="Y289" i="1"/>
  <c r="X289" i="1"/>
  <c r="W289" i="1"/>
  <c r="V289" i="1"/>
  <c r="U289" i="1"/>
  <c r="Y225" i="1"/>
  <c r="X225" i="1"/>
  <c r="W225" i="1"/>
  <c r="V225" i="1"/>
  <c r="U225" i="1"/>
  <c r="Y161" i="1"/>
  <c r="X161" i="1"/>
  <c r="W161" i="1"/>
  <c r="V161" i="1"/>
  <c r="U161" i="1"/>
  <c r="Y97" i="1"/>
  <c r="X97" i="1"/>
  <c r="W97" i="1"/>
  <c r="V97" i="1"/>
  <c r="U97" i="1"/>
  <c r="Y33" i="1"/>
  <c r="X33" i="1"/>
  <c r="W33" i="1"/>
  <c r="V33" i="1"/>
  <c r="U33" i="1"/>
  <c r="Y439" i="1"/>
  <c r="X439" i="1"/>
  <c r="W439" i="1"/>
  <c r="V439" i="1"/>
  <c r="U439" i="1"/>
  <c r="Y375" i="1"/>
  <c r="X375" i="1"/>
  <c r="W375" i="1"/>
  <c r="V375" i="1"/>
  <c r="U375" i="1"/>
  <c r="Y311" i="1"/>
  <c r="X311" i="1"/>
  <c r="W311" i="1"/>
  <c r="V311" i="1"/>
  <c r="U311" i="1"/>
  <c r="Y247" i="1"/>
  <c r="X247" i="1"/>
  <c r="W247" i="1"/>
  <c r="V247" i="1"/>
  <c r="U247" i="1"/>
  <c r="Y183" i="1"/>
  <c r="X183" i="1"/>
  <c r="W183" i="1"/>
  <c r="V183" i="1"/>
  <c r="U183" i="1"/>
  <c r="Y119" i="1"/>
  <c r="X119" i="1"/>
  <c r="W119" i="1"/>
  <c r="V119" i="1"/>
  <c r="U119" i="1"/>
  <c r="Y55" i="1"/>
  <c r="X55" i="1"/>
  <c r="W55" i="1"/>
  <c r="V55" i="1"/>
  <c r="U55" i="1"/>
  <c r="Y235" i="1"/>
  <c r="X235" i="1"/>
  <c r="W235" i="1"/>
  <c r="V235" i="1"/>
  <c r="U235" i="1"/>
  <c r="Y890" i="1"/>
  <c r="X890" i="1"/>
  <c r="W890" i="1"/>
  <c r="U890" i="1"/>
  <c r="V890" i="1"/>
  <c r="Y608" i="1"/>
  <c r="X608" i="1"/>
  <c r="W608" i="1"/>
  <c r="V608" i="1"/>
  <c r="U608" i="1"/>
  <c r="Y1051" i="1"/>
  <c r="X1051" i="1"/>
  <c r="W1051" i="1"/>
  <c r="V1051" i="1"/>
  <c r="U1051" i="1"/>
  <c r="Y846" i="1"/>
  <c r="X846" i="1"/>
  <c r="W846" i="1"/>
  <c r="V846" i="1"/>
  <c r="U846" i="1"/>
  <c r="Y971" i="1"/>
  <c r="X971" i="1"/>
  <c r="W971" i="1"/>
  <c r="V971" i="1"/>
  <c r="U971" i="1"/>
  <c r="Y1017" i="1"/>
  <c r="X1017" i="1"/>
  <c r="W1017" i="1"/>
  <c r="V1017" i="1"/>
  <c r="U1017" i="1"/>
  <c r="Y892" i="1"/>
  <c r="X892" i="1"/>
  <c r="W892" i="1"/>
  <c r="V892" i="1"/>
  <c r="U892" i="1"/>
  <c r="Y1146" i="1"/>
  <c r="X1146" i="1"/>
  <c r="W1146" i="1"/>
  <c r="U1146" i="1"/>
  <c r="V1146" i="1"/>
  <c r="Y904" i="1"/>
  <c r="X904" i="1"/>
  <c r="W904" i="1"/>
  <c r="V904" i="1"/>
  <c r="U904" i="1"/>
  <c r="Y574" i="1"/>
  <c r="X574" i="1"/>
  <c r="W574" i="1"/>
  <c r="V574" i="1"/>
  <c r="U574" i="1"/>
  <c r="Y556" i="1"/>
  <c r="X556" i="1"/>
  <c r="W556" i="1"/>
  <c r="V556" i="1"/>
  <c r="U556" i="1"/>
  <c r="Y414" i="1"/>
  <c r="X414" i="1"/>
  <c r="W414" i="1"/>
  <c r="V414" i="1"/>
  <c r="U414" i="1"/>
  <c r="Y1119" i="1"/>
  <c r="X1119" i="1"/>
  <c r="W1119" i="1"/>
  <c r="V1119" i="1"/>
  <c r="U1119" i="1"/>
  <c r="Y860" i="1"/>
  <c r="X860" i="1"/>
  <c r="W860" i="1"/>
  <c r="V860" i="1"/>
  <c r="U860" i="1"/>
  <c r="Y715" i="1"/>
  <c r="X715" i="1"/>
  <c r="W715" i="1"/>
  <c r="V715" i="1"/>
  <c r="U715" i="1"/>
  <c r="Y214" i="1"/>
  <c r="X214" i="1"/>
  <c r="W214" i="1"/>
  <c r="V214" i="1"/>
  <c r="U214" i="1"/>
  <c r="Y882" i="1"/>
  <c r="X882" i="1"/>
  <c r="W882" i="1"/>
  <c r="U882" i="1"/>
  <c r="V882" i="1"/>
  <c r="Y486" i="1"/>
  <c r="X486" i="1"/>
  <c r="W486" i="1"/>
  <c r="V486" i="1"/>
  <c r="U486" i="1"/>
  <c r="Y644" i="1"/>
  <c r="X644" i="1"/>
  <c r="W644" i="1"/>
  <c r="V644" i="1"/>
  <c r="U644" i="1"/>
  <c r="Y227" i="1"/>
  <c r="X227" i="1"/>
  <c r="W227" i="1"/>
  <c r="V227" i="1"/>
  <c r="U227" i="1"/>
  <c r="Y751" i="1"/>
  <c r="X751" i="1"/>
  <c r="W751" i="1"/>
  <c r="V751" i="1"/>
  <c r="U751" i="1"/>
  <c r="Y479" i="1"/>
  <c r="X479" i="1"/>
  <c r="W479" i="1"/>
  <c r="V479" i="1"/>
  <c r="U479" i="1"/>
  <c r="Y981" i="1"/>
  <c r="X981" i="1"/>
  <c r="W981" i="1"/>
  <c r="V981" i="1"/>
  <c r="U981" i="1"/>
  <c r="Y789" i="1"/>
  <c r="X789" i="1"/>
  <c r="W789" i="1"/>
  <c r="V789" i="1"/>
  <c r="U789" i="1"/>
  <c r="Y550" i="1"/>
  <c r="X550" i="1"/>
  <c r="W550" i="1"/>
  <c r="V550" i="1"/>
  <c r="U550" i="1"/>
  <c r="Y637" i="1"/>
  <c r="X637" i="1"/>
  <c r="W637" i="1"/>
  <c r="V637" i="1"/>
  <c r="U637" i="1"/>
  <c r="Y381" i="1"/>
  <c r="X381" i="1"/>
  <c r="W381" i="1"/>
  <c r="V381" i="1"/>
  <c r="U381" i="1"/>
  <c r="Y125" i="1"/>
  <c r="X125" i="1"/>
  <c r="W125" i="1"/>
  <c r="V125" i="1"/>
  <c r="U125" i="1"/>
  <c r="Y388" i="1"/>
  <c r="X388" i="1"/>
  <c r="W388" i="1"/>
  <c r="V388" i="1"/>
  <c r="U388" i="1"/>
  <c r="Y132" i="1"/>
  <c r="X132" i="1"/>
  <c r="W132" i="1"/>
  <c r="V132" i="1"/>
  <c r="U132" i="1"/>
  <c r="Y530" i="1"/>
  <c r="X530" i="1"/>
  <c r="W530" i="1"/>
  <c r="V530" i="1"/>
  <c r="U530" i="1"/>
  <c r="Y338" i="1"/>
  <c r="X338" i="1"/>
  <c r="W338" i="1"/>
  <c r="V338" i="1"/>
  <c r="U338" i="1"/>
  <c r="Y82" i="1"/>
  <c r="X82" i="1"/>
  <c r="W82" i="1"/>
  <c r="V82" i="1"/>
  <c r="U82" i="1"/>
  <c r="Y1142" i="1"/>
  <c r="X1142" i="1"/>
  <c r="W1142" i="1"/>
  <c r="V1142" i="1"/>
  <c r="U1142" i="1"/>
  <c r="Y833" i="1"/>
  <c r="X833" i="1"/>
  <c r="W833" i="1"/>
  <c r="V833" i="1"/>
  <c r="U833" i="1"/>
  <c r="Y1180" i="1"/>
  <c r="X1180" i="1"/>
  <c r="W1180" i="1"/>
  <c r="V1180" i="1"/>
  <c r="U1180" i="1"/>
  <c r="Y856" i="1"/>
  <c r="X856" i="1"/>
  <c r="W856" i="1"/>
  <c r="V856" i="1"/>
  <c r="U856" i="1"/>
  <c r="Y80" i="1"/>
  <c r="X80" i="1"/>
  <c r="W80" i="1"/>
  <c r="V80" i="1"/>
  <c r="U80" i="1"/>
  <c r="Y1067" i="1"/>
  <c r="X1067" i="1"/>
  <c r="W1067" i="1"/>
  <c r="V1067" i="1"/>
  <c r="U1067" i="1"/>
  <c r="Y777" i="1"/>
  <c r="X777" i="1"/>
  <c r="W777" i="1"/>
  <c r="V777" i="1"/>
  <c r="U777" i="1"/>
  <c r="Y1138" i="1"/>
  <c r="X1138" i="1"/>
  <c r="W1138" i="1"/>
  <c r="U1138" i="1"/>
  <c r="V1138" i="1"/>
  <c r="Y788" i="1"/>
  <c r="X788" i="1"/>
  <c r="W788" i="1"/>
  <c r="V788" i="1"/>
  <c r="U788" i="1"/>
  <c r="Y392" i="1"/>
  <c r="X392" i="1"/>
  <c r="W392" i="1"/>
  <c r="V392" i="1"/>
  <c r="U392" i="1"/>
  <c r="Y742" i="1"/>
  <c r="X742" i="1"/>
  <c r="W742" i="1"/>
  <c r="V742" i="1"/>
  <c r="U742" i="1"/>
  <c r="Y1169" i="1"/>
  <c r="X1169" i="1"/>
  <c r="W1169" i="1"/>
  <c r="V1169" i="1"/>
  <c r="U1169" i="1"/>
  <c r="Y1011" i="1"/>
  <c r="X1011" i="1"/>
  <c r="W1011" i="1"/>
  <c r="V1011" i="1"/>
  <c r="U1011" i="1"/>
  <c r="Y358" i="1"/>
  <c r="X358" i="1"/>
  <c r="W358" i="1"/>
  <c r="V358" i="1"/>
  <c r="U358" i="1"/>
  <c r="Y1041" i="1"/>
  <c r="X1041" i="1"/>
  <c r="W1041" i="1"/>
  <c r="V1041" i="1"/>
  <c r="U1041" i="1"/>
  <c r="Y510" i="1"/>
  <c r="X510" i="1"/>
  <c r="W510" i="1"/>
  <c r="V510" i="1"/>
  <c r="U510" i="1"/>
  <c r="Y519" i="1"/>
  <c r="X519" i="1"/>
  <c r="W519" i="1"/>
  <c r="U519" i="1"/>
  <c r="V519" i="1"/>
  <c r="Y1002" i="1"/>
  <c r="X1002" i="1"/>
  <c r="W1002" i="1"/>
  <c r="V1002" i="1"/>
  <c r="U1002" i="1"/>
  <c r="Y746" i="1"/>
  <c r="X746" i="1"/>
  <c r="W746" i="1"/>
  <c r="V746" i="1"/>
  <c r="U746" i="1"/>
  <c r="Y296" i="1"/>
  <c r="X296" i="1"/>
  <c r="W296" i="1"/>
  <c r="V296" i="1"/>
  <c r="U296" i="1"/>
  <c r="Y528" i="1"/>
  <c r="X528" i="1"/>
  <c r="W528" i="1"/>
  <c r="V528" i="1"/>
  <c r="U528" i="1"/>
  <c r="Y935" i="1"/>
  <c r="X935" i="1"/>
  <c r="W935" i="1"/>
  <c r="V935" i="1"/>
  <c r="U935" i="1"/>
  <c r="Y743" i="1"/>
  <c r="X743" i="1"/>
  <c r="W743" i="1"/>
  <c r="V743" i="1"/>
  <c r="U743" i="1"/>
  <c r="Y288" i="1"/>
  <c r="X288" i="1"/>
  <c r="W288" i="1"/>
  <c r="V288" i="1"/>
  <c r="U288" i="1"/>
  <c r="Y973" i="1"/>
  <c r="X973" i="1"/>
  <c r="W973" i="1"/>
  <c r="V973" i="1"/>
  <c r="U973" i="1"/>
  <c r="Y781" i="1"/>
  <c r="X781" i="1"/>
  <c r="W781" i="1"/>
  <c r="V781" i="1"/>
  <c r="U781" i="1"/>
  <c r="Y390" i="1"/>
  <c r="X390" i="1"/>
  <c r="W390" i="1"/>
  <c r="V390" i="1"/>
  <c r="U390" i="1"/>
  <c r="Y565" i="1"/>
  <c r="X565" i="1"/>
  <c r="W565" i="1"/>
  <c r="V565" i="1"/>
  <c r="U565" i="1"/>
  <c r="Y245" i="1"/>
  <c r="X245" i="1"/>
  <c r="W245" i="1"/>
  <c r="V245" i="1"/>
  <c r="U245" i="1"/>
  <c r="Y508" i="1"/>
  <c r="X508" i="1"/>
  <c r="W508" i="1"/>
  <c r="V508" i="1"/>
  <c r="U508" i="1"/>
  <c r="Y316" i="1"/>
  <c r="X316" i="1"/>
  <c r="W316" i="1"/>
  <c r="V316" i="1"/>
  <c r="U316" i="1"/>
  <c r="Y60" i="1"/>
  <c r="X60" i="1"/>
  <c r="W60" i="1"/>
  <c r="V60" i="1"/>
  <c r="U60" i="1"/>
  <c r="Y458" i="1"/>
  <c r="X458" i="1"/>
  <c r="W458" i="1"/>
  <c r="V458" i="1"/>
  <c r="U458" i="1"/>
  <c r="Y202" i="1"/>
  <c r="X202" i="1"/>
  <c r="W202" i="1"/>
  <c r="V202" i="1"/>
  <c r="U202" i="1"/>
  <c r="Y561" i="1"/>
  <c r="X561" i="1"/>
  <c r="W561" i="1"/>
  <c r="U561" i="1"/>
  <c r="V561" i="1"/>
  <c r="Y1166" i="1"/>
  <c r="X1166" i="1"/>
  <c r="W1166" i="1"/>
  <c r="V1166" i="1"/>
  <c r="U1166" i="1"/>
  <c r="Y1181" i="1"/>
  <c r="X1181" i="1"/>
  <c r="W1181" i="1"/>
  <c r="V1181" i="1"/>
  <c r="U1181" i="1"/>
  <c r="Y1038" i="1"/>
  <c r="X1038" i="1"/>
  <c r="W1038" i="1"/>
  <c r="V1038" i="1"/>
  <c r="U1038" i="1"/>
  <c r="Y843" i="1"/>
  <c r="X843" i="1"/>
  <c r="W843" i="1"/>
  <c r="V843" i="1"/>
  <c r="U843" i="1"/>
  <c r="Y897" i="1"/>
  <c r="X897" i="1"/>
  <c r="W897" i="1"/>
  <c r="V897" i="1"/>
  <c r="U897" i="1"/>
  <c r="Y1123" i="1"/>
  <c r="X1123" i="1"/>
  <c r="W1123" i="1"/>
  <c r="V1123" i="1"/>
  <c r="U1123" i="1"/>
  <c r="Y867" i="1"/>
  <c r="X867" i="1"/>
  <c r="W867" i="1"/>
  <c r="V867" i="1"/>
  <c r="U867" i="1"/>
  <c r="Y564" i="1"/>
  <c r="X564" i="1"/>
  <c r="W564" i="1"/>
  <c r="V564" i="1"/>
  <c r="U564" i="1"/>
  <c r="Y1130" i="1"/>
  <c r="X1130" i="1"/>
  <c r="W1130" i="1"/>
  <c r="V1130" i="1"/>
  <c r="U1130" i="1"/>
  <c r="Y878" i="1"/>
  <c r="X878" i="1"/>
  <c r="W878" i="1"/>
  <c r="V878" i="1"/>
  <c r="U878" i="1"/>
  <c r="Y200" i="1"/>
  <c r="X200" i="1"/>
  <c r="W200" i="1"/>
  <c r="V200" i="1"/>
  <c r="U200" i="1"/>
  <c r="Y1186" i="1"/>
  <c r="X1186" i="1"/>
  <c r="W1186" i="1"/>
  <c r="V1186" i="1"/>
  <c r="U1186" i="1"/>
  <c r="Y838" i="1"/>
  <c r="X838" i="1"/>
  <c r="W838" i="1"/>
  <c r="V838" i="1"/>
  <c r="U838" i="1"/>
  <c r="Y720" i="1"/>
  <c r="X720" i="1"/>
  <c r="W720" i="1"/>
  <c r="V720" i="1"/>
  <c r="U720" i="1"/>
  <c r="Y1153" i="1"/>
  <c r="X1153" i="1"/>
  <c r="W1153" i="1"/>
  <c r="V1153" i="1"/>
  <c r="U1153" i="1"/>
  <c r="Y1080" i="1"/>
  <c r="X1080" i="1"/>
  <c r="W1080" i="1"/>
  <c r="V1080" i="1"/>
  <c r="U1080" i="1"/>
  <c r="Y798" i="1"/>
  <c r="X798" i="1"/>
  <c r="W798" i="1"/>
  <c r="V798" i="1"/>
  <c r="U798" i="1"/>
  <c r="Y302" i="1"/>
  <c r="X302" i="1"/>
  <c r="W302" i="1"/>
  <c r="V302" i="1"/>
  <c r="U302" i="1"/>
  <c r="Y1103" i="1"/>
  <c r="X1103" i="1"/>
  <c r="W1103" i="1"/>
  <c r="V1103" i="1"/>
  <c r="U1103" i="1"/>
  <c r="Y721" i="1"/>
  <c r="X721" i="1"/>
  <c r="W721" i="1"/>
  <c r="V721" i="1"/>
  <c r="U721" i="1"/>
  <c r="X763" i="1"/>
  <c r="Y763" i="1"/>
  <c r="W763" i="1"/>
  <c r="U763" i="1"/>
  <c r="V763" i="1"/>
  <c r="Y1062" i="1"/>
  <c r="X1062" i="1"/>
  <c r="W1062" i="1"/>
  <c r="V1062" i="1"/>
  <c r="U1062" i="1"/>
  <c r="Y1110" i="1"/>
  <c r="X1110" i="1"/>
  <c r="W1110" i="1"/>
  <c r="V1110" i="1"/>
  <c r="U1110" i="1"/>
  <c r="Y936" i="1"/>
  <c r="X936" i="1"/>
  <c r="W936" i="1"/>
  <c r="V936" i="1"/>
  <c r="U936" i="1"/>
  <c r="Y1086" i="1"/>
  <c r="X1086" i="1"/>
  <c r="W1086" i="1"/>
  <c r="V1086" i="1"/>
  <c r="U1086" i="1"/>
  <c r="Y676" i="1"/>
  <c r="X676" i="1"/>
  <c r="W676" i="1"/>
  <c r="V676" i="1"/>
  <c r="U676" i="1"/>
  <c r="Y286" i="1"/>
  <c r="X286" i="1"/>
  <c r="W286" i="1"/>
  <c r="V286" i="1"/>
  <c r="U286" i="1"/>
  <c r="Y1109" i="1"/>
  <c r="X1109" i="1"/>
  <c r="W1109" i="1"/>
  <c r="V1109" i="1"/>
  <c r="U1109" i="1"/>
  <c r="Y539" i="1"/>
  <c r="X539" i="1"/>
  <c r="W539" i="1"/>
  <c r="U539" i="1"/>
  <c r="V539" i="1"/>
  <c r="Y1156" i="1"/>
  <c r="X1156" i="1"/>
  <c r="W1156" i="1"/>
  <c r="V1156" i="1"/>
  <c r="U1156" i="1"/>
  <c r="Y1092" i="1"/>
  <c r="X1092" i="1"/>
  <c r="W1092" i="1"/>
  <c r="V1092" i="1"/>
  <c r="U1092" i="1"/>
  <c r="Y1016" i="1"/>
  <c r="X1016" i="1"/>
  <c r="W1016" i="1"/>
  <c r="V1016" i="1"/>
  <c r="U1016" i="1"/>
  <c r="Y920" i="1"/>
  <c r="X920" i="1"/>
  <c r="W920" i="1"/>
  <c r="V920" i="1"/>
  <c r="U920" i="1"/>
  <c r="Y817" i="1"/>
  <c r="X817" i="1"/>
  <c r="W817" i="1"/>
  <c r="V817" i="1"/>
  <c r="U817" i="1"/>
  <c r="Y694" i="1"/>
  <c r="X694" i="1"/>
  <c r="W694" i="1"/>
  <c r="V694" i="1"/>
  <c r="U694" i="1"/>
  <c r="Y387" i="1"/>
  <c r="X387" i="1"/>
  <c r="W387" i="1"/>
  <c r="V387" i="1"/>
  <c r="U387" i="1"/>
  <c r="Y700" i="1"/>
  <c r="X700" i="1"/>
  <c r="W700" i="1"/>
  <c r="V700" i="1"/>
  <c r="U700" i="1"/>
  <c r="Y766" i="1"/>
  <c r="X766" i="1"/>
  <c r="W766" i="1"/>
  <c r="V766" i="1"/>
  <c r="U766" i="1"/>
  <c r="Y1171" i="1"/>
  <c r="X1171" i="1"/>
  <c r="W1171" i="1"/>
  <c r="V1171" i="1"/>
  <c r="U1171" i="1"/>
  <c r="Y1107" i="1"/>
  <c r="X1107" i="1"/>
  <c r="W1107" i="1"/>
  <c r="V1107" i="1"/>
  <c r="U1107" i="1"/>
  <c r="Y1036" i="1"/>
  <c r="X1036" i="1"/>
  <c r="W1036" i="1"/>
  <c r="V1036" i="1"/>
  <c r="U1036" i="1"/>
  <c r="Y944" i="1"/>
  <c r="X944" i="1"/>
  <c r="W944" i="1"/>
  <c r="V944" i="1"/>
  <c r="U944" i="1"/>
  <c r="Y841" i="1"/>
  <c r="X841" i="1"/>
  <c r="W841" i="1"/>
  <c r="V841" i="1"/>
  <c r="U841" i="1"/>
  <c r="Y729" i="1"/>
  <c r="X729" i="1"/>
  <c r="W729" i="1"/>
  <c r="V729" i="1"/>
  <c r="U729" i="1"/>
  <c r="Y488" i="1"/>
  <c r="X488" i="1"/>
  <c r="W488" i="1"/>
  <c r="V488" i="1"/>
  <c r="U488" i="1"/>
  <c r="Y782" i="1"/>
  <c r="X782" i="1"/>
  <c r="W782" i="1"/>
  <c r="V782" i="1"/>
  <c r="U782" i="1"/>
  <c r="Y222" i="1"/>
  <c r="X222" i="1"/>
  <c r="W222" i="1"/>
  <c r="V222" i="1"/>
  <c r="U222" i="1"/>
  <c r="Y1114" i="1"/>
  <c r="W1114" i="1"/>
  <c r="X1114" i="1"/>
  <c r="V1114" i="1"/>
  <c r="U1114" i="1"/>
  <c r="Y1046" i="1"/>
  <c r="X1046" i="1"/>
  <c r="W1046" i="1"/>
  <c r="V1046" i="1"/>
  <c r="U1046" i="1"/>
  <c r="Y955" i="1"/>
  <c r="X955" i="1"/>
  <c r="W955" i="1"/>
  <c r="V955" i="1"/>
  <c r="U955" i="1"/>
  <c r="Y852" i="1"/>
  <c r="X852" i="1"/>
  <c r="W852" i="1"/>
  <c r="V852" i="1"/>
  <c r="U852" i="1"/>
  <c r="Y744" i="1"/>
  <c r="X744" i="1"/>
  <c r="W744" i="1"/>
  <c r="V744" i="1"/>
  <c r="U744" i="1"/>
  <c r="Y526" i="1"/>
  <c r="X526" i="1"/>
  <c r="W526" i="1"/>
  <c r="V526" i="1"/>
  <c r="U526" i="1"/>
  <c r="Y59" i="1"/>
  <c r="X59" i="1"/>
  <c r="W59" i="1"/>
  <c r="V59" i="1"/>
  <c r="U59" i="1"/>
  <c r="Y896" i="1"/>
  <c r="X896" i="1"/>
  <c r="W896" i="1"/>
  <c r="V896" i="1"/>
  <c r="U896" i="1"/>
  <c r="Y1185" i="1"/>
  <c r="X1185" i="1"/>
  <c r="W1185" i="1"/>
  <c r="V1185" i="1"/>
  <c r="U1185" i="1"/>
  <c r="Y1044" i="1"/>
  <c r="X1044" i="1"/>
  <c r="W1044" i="1"/>
  <c r="V1044" i="1"/>
  <c r="U1044" i="1"/>
  <c r="Y915" i="1"/>
  <c r="X915" i="1"/>
  <c r="W915" i="1"/>
  <c r="V915" i="1"/>
  <c r="U915" i="1"/>
  <c r="Y812" i="1"/>
  <c r="X812" i="1"/>
  <c r="W812" i="1"/>
  <c r="V812" i="1"/>
  <c r="U812" i="1"/>
  <c r="Y686" i="1"/>
  <c r="X686" i="1"/>
  <c r="W686" i="1"/>
  <c r="V686" i="1"/>
  <c r="U686" i="1"/>
  <c r="Y366" i="1"/>
  <c r="X366" i="1"/>
  <c r="W366" i="1"/>
  <c r="V366" i="1"/>
  <c r="U366" i="1"/>
  <c r="Y1133" i="1"/>
  <c r="X1133" i="1"/>
  <c r="W1133" i="1"/>
  <c r="V1133" i="1"/>
  <c r="U1133" i="1"/>
  <c r="Y607" i="1"/>
  <c r="X607" i="1"/>
  <c r="W607" i="1"/>
  <c r="V607" i="1"/>
  <c r="U607" i="1"/>
  <c r="Y1121" i="1"/>
  <c r="X1121" i="1"/>
  <c r="W1121" i="1"/>
  <c r="V1121" i="1"/>
  <c r="U1121" i="1"/>
  <c r="Y1192" i="1"/>
  <c r="X1192" i="1"/>
  <c r="W1192" i="1"/>
  <c r="V1192" i="1"/>
  <c r="U1192" i="1"/>
  <c r="Y1128" i="1"/>
  <c r="X1128" i="1"/>
  <c r="W1128" i="1"/>
  <c r="V1128" i="1"/>
  <c r="U1128" i="1"/>
  <c r="Y1064" i="1"/>
  <c r="X1064" i="1"/>
  <c r="W1064" i="1"/>
  <c r="V1064" i="1"/>
  <c r="U1064" i="1"/>
  <c r="Y977" i="1"/>
  <c r="X977" i="1"/>
  <c r="W977" i="1"/>
  <c r="V977" i="1"/>
  <c r="U977" i="1"/>
  <c r="Y875" i="1"/>
  <c r="X875" i="1"/>
  <c r="W875" i="1"/>
  <c r="V875" i="1"/>
  <c r="U875" i="1"/>
  <c r="Y772" i="1"/>
  <c r="X772" i="1"/>
  <c r="W772" i="1"/>
  <c r="V772" i="1"/>
  <c r="U772" i="1"/>
  <c r="Y587" i="1"/>
  <c r="X587" i="1"/>
  <c r="W587" i="1"/>
  <c r="V587" i="1"/>
  <c r="U587" i="1"/>
  <c r="Y187" i="1"/>
  <c r="X187" i="1"/>
  <c r="W187" i="1"/>
  <c r="V187" i="1"/>
  <c r="U187" i="1"/>
  <c r="Y1039" i="1"/>
  <c r="X1039" i="1"/>
  <c r="W1039" i="1"/>
  <c r="V1039" i="1"/>
  <c r="U1039" i="1"/>
  <c r="Y1151" i="1"/>
  <c r="X1151" i="1"/>
  <c r="W1151" i="1"/>
  <c r="V1151" i="1"/>
  <c r="U1151" i="1"/>
  <c r="Y1087" i="1"/>
  <c r="X1087" i="1"/>
  <c r="W1087" i="1"/>
  <c r="V1087" i="1"/>
  <c r="U1087" i="1"/>
  <c r="Y1009" i="1"/>
  <c r="X1009" i="1"/>
  <c r="W1009" i="1"/>
  <c r="V1009" i="1"/>
  <c r="U1009" i="1"/>
  <c r="Y912" i="1"/>
  <c r="X912" i="1"/>
  <c r="W912" i="1"/>
  <c r="V912" i="1"/>
  <c r="U912" i="1"/>
  <c r="Y809" i="1"/>
  <c r="X809" i="1"/>
  <c r="W809" i="1"/>
  <c r="V809" i="1"/>
  <c r="U809" i="1"/>
  <c r="Y680" i="1"/>
  <c r="X680" i="1"/>
  <c r="W680" i="1"/>
  <c r="V680" i="1"/>
  <c r="U680" i="1"/>
  <c r="Y350" i="1"/>
  <c r="X350" i="1"/>
  <c r="W350" i="1"/>
  <c r="V350" i="1"/>
  <c r="U350" i="1"/>
  <c r="Y747" i="1"/>
  <c r="X747" i="1"/>
  <c r="W747" i="1"/>
  <c r="V747" i="1"/>
  <c r="U747" i="1"/>
  <c r="Y683" i="1"/>
  <c r="X683" i="1"/>
  <c r="W683" i="1"/>
  <c r="V683" i="1"/>
  <c r="U683" i="1"/>
  <c r="Y584" i="1"/>
  <c r="X584" i="1"/>
  <c r="W584" i="1"/>
  <c r="V584" i="1"/>
  <c r="U584" i="1"/>
  <c r="Y470" i="1"/>
  <c r="X470" i="1"/>
  <c r="W470" i="1"/>
  <c r="V470" i="1"/>
  <c r="U470" i="1"/>
  <c r="Y299" i="1"/>
  <c r="X299" i="1"/>
  <c r="W299" i="1"/>
  <c r="V299" i="1"/>
  <c r="U299" i="1"/>
  <c r="Y128" i="1"/>
  <c r="X128" i="1"/>
  <c r="W128" i="1"/>
  <c r="V128" i="1"/>
  <c r="U128" i="1"/>
  <c r="Y1042" i="1"/>
  <c r="X1042" i="1"/>
  <c r="W1042" i="1"/>
  <c r="U1042" i="1"/>
  <c r="V1042" i="1"/>
  <c r="Y978" i="1"/>
  <c r="X978" i="1"/>
  <c r="W978" i="1"/>
  <c r="U978" i="1"/>
  <c r="V978" i="1"/>
  <c r="Y914" i="1"/>
  <c r="X914" i="1"/>
  <c r="W914" i="1"/>
  <c r="U914" i="1"/>
  <c r="V914" i="1"/>
  <c r="Y850" i="1"/>
  <c r="X850" i="1"/>
  <c r="W850" i="1"/>
  <c r="U850" i="1"/>
  <c r="V850" i="1"/>
  <c r="Y786" i="1"/>
  <c r="X786" i="1"/>
  <c r="W786" i="1"/>
  <c r="V786" i="1"/>
  <c r="U786" i="1"/>
  <c r="Y722" i="1"/>
  <c r="X722" i="1"/>
  <c r="W722" i="1"/>
  <c r="V722" i="1"/>
  <c r="U722" i="1"/>
  <c r="Y647" i="1"/>
  <c r="X647" i="1"/>
  <c r="W647" i="1"/>
  <c r="V647" i="1"/>
  <c r="U647" i="1"/>
  <c r="Y544" i="1"/>
  <c r="X544" i="1"/>
  <c r="W544" i="1"/>
  <c r="V544" i="1"/>
  <c r="U544" i="1"/>
  <c r="Y403" i="1"/>
  <c r="X403" i="1"/>
  <c r="W403" i="1"/>
  <c r="V403" i="1"/>
  <c r="U403" i="1"/>
  <c r="Y232" i="1"/>
  <c r="X232" i="1"/>
  <c r="W232" i="1"/>
  <c r="V232" i="1"/>
  <c r="U232" i="1"/>
  <c r="Y62" i="1"/>
  <c r="X62" i="1"/>
  <c r="W62" i="1"/>
  <c r="V62" i="1"/>
  <c r="U62" i="1"/>
  <c r="Y688" i="1"/>
  <c r="X688" i="1"/>
  <c r="W688" i="1"/>
  <c r="V688" i="1"/>
  <c r="U688" i="1"/>
  <c r="Y592" i="1"/>
  <c r="X592" i="1"/>
  <c r="W592" i="1"/>
  <c r="V592" i="1"/>
  <c r="U592" i="1"/>
  <c r="Y480" i="1"/>
  <c r="X480" i="1"/>
  <c r="W480" i="1"/>
  <c r="V480" i="1"/>
  <c r="U480" i="1"/>
  <c r="Y312" i="1"/>
  <c r="X312" i="1"/>
  <c r="W312" i="1"/>
  <c r="V312" i="1"/>
  <c r="U312" i="1"/>
  <c r="Y142" i="1"/>
  <c r="X142" i="1"/>
  <c r="W142" i="1"/>
  <c r="V142" i="1"/>
  <c r="U142" i="1"/>
  <c r="Y975" i="1"/>
  <c r="X975" i="1"/>
  <c r="W975" i="1"/>
  <c r="V975" i="1"/>
  <c r="U975" i="1"/>
  <c r="Y911" i="1"/>
  <c r="X911" i="1"/>
  <c r="W911" i="1"/>
  <c r="V911" i="1"/>
  <c r="U911" i="1"/>
  <c r="Y847" i="1"/>
  <c r="X847" i="1"/>
  <c r="W847" i="1"/>
  <c r="V847" i="1"/>
  <c r="U847" i="1"/>
  <c r="Y783" i="1"/>
  <c r="X783" i="1"/>
  <c r="W783" i="1"/>
  <c r="V783" i="1"/>
  <c r="U783" i="1"/>
  <c r="Y719" i="1"/>
  <c r="X719" i="1"/>
  <c r="W719" i="1"/>
  <c r="V719" i="1"/>
  <c r="U719" i="1"/>
  <c r="Y643" i="1"/>
  <c r="X643" i="1"/>
  <c r="W643" i="1"/>
  <c r="V643" i="1"/>
  <c r="U643" i="1"/>
  <c r="Y540" i="1"/>
  <c r="X540" i="1"/>
  <c r="W540" i="1"/>
  <c r="V540" i="1"/>
  <c r="U540" i="1"/>
  <c r="Y395" i="1"/>
  <c r="X395" i="1"/>
  <c r="W395" i="1"/>
  <c r="V395" i="1"/>
  <c r="U395" i="1"/>
  <c r="Y224" i="1"/>
  <c r="X224" i="1"/>
  <c r="W224" i="1"/>
  <c r="V224" i="1"/>
  <c r="U224" i="1"/>
  <c r="Y54" i="1"/>
  <c r="W54" i="1"/>
  <c r="X54" i="1"/>
  <c r="V54" i="1"/>
  <c r="U54" i="1"/>
  <c r="Y30" i="1"/>
  <c r="X30" i="1"/>
  <c r="W30" i="1"/>
  <c r="U30" i="1"/>
  <c r="V30" i="1"/>
  <c r="Y1013" i="1"/>
  <c r="X1013" i="1"/>
  <c r="W1013" i="1"/>
  <c r="V1013" i="1"/>
  <c r="U1013" i="1"/>
  <c r="Y949" i="1"/>
  <c r="X949" i="1"/>
  <c r="W949" i="1"/>
  <c r="V949" i="1"/>
  <c r="U949" i="1"/>
  <c r="Y885" i="1"/>
  <c r="X885" i="1"/>
  <c r="W885" i="1"/>
  <c r="V885" i="1"/>
  <c r="U885" i="1"/>
  <c r="Y821" i="1"/>
  <c r="X821" i="1"/>
  <c r="W821" i="1"/>
  <c r="V821" i="1"/>
  <c r="U821" i="1"/>
  <c r="Y757" i="1"/>
  <c r="X757" i="1"/>
  <c r="W757" i="1"/>
  <c r="V757" i="1"/>
  <c r="U757" i="1"/>
  <c r="Y693" i="1"/>
  <c r="X693" i="1"/>
  <c r="W693" i="1"/>
  <c r="V693" i="1"/>
  <c r="U693" i="1"/>
  <c r="Y600" i="1"/>
  <c r="X600" i="1"/>
  <c r="W600" i="1"/>
  <c r="V600" i="1"/>
  <c r="U600" i="1"/>
  <c r="Y491" i="1"/>
  <c r="X491" i="1"/>
  <c r="W491" i="1"/>
  <c r="V491" i="1"/>
  <c r="U491" i="1"/>
  <c r="Y326" i="1"/>
  <c r="X326" i="1"/>
  <c r="W326" i="1"/>
  <c r="V326" i="1"/>
  <c r="U326" i="1"/>
  <c r="Y155" i="1"/>
  <c r="X155" i="1"/>
  <c r="W155" i="1"/>
  <c r="V155" i="1"/>
  <c r="U155" i="1"/>
  <c r="Y669" i="1"/>
  <c r="X669" i="1"/>
  <c r="W669" i="1"/>
  <c r="V669" i="1"/>
  <c r="U669" i="1"/>
  <c r="Y605" i="1"/>
  <c r="X605" i="1"/>
  <c r="W605" i="1"/>
  <c r="V605" i="1"/>
  <c r="U605" i="1"/>
  <c r="Y541" i="1"/>
  <c r="X541" i="1"/>
  <c r="W541" i="1"/>
  <c r="V541" i="1"/>
  <c r="U541" i="1"/>
  <c r="Y477" i="1"/>
  <c r="X477" i="1"/>
  <c r="W477" i="1"/>
  <c r="V477" i="1"/>
  <c r="U477" i="1"/>
  <c r="Y413" i="1"/>
  <c r="X413" i="1"/>
  <c r="W413" i="1"/>
  <c r="V413" i="1"/>
  <c r="U413" i="1"/>
  <c r="Y349" i="1"/>
  <c r="X349" i="1"/>
  <c r="W349" i="1"/>
  <c r="V349" i="1"/>
  <c r="U349" i="1"/>
  <c r="Y285" i="1"/>
  <c r="X285" i="1"/>
  <c r="W285" i="1"/>
  <c r="V285" i="1"/>
  <c r="U285" i="1"/>
  <c r="Y221" i="1"/>
  <c r="X221" i="1"/>
  <c r="W221" i="1"/>
  <c r="V221" i="1"/>
  <c r="U221" i="1"/>
  <c r="Y157" i="1"/>
  <c r="X157" i="1"/>
  <c r="W157" i="1"/>
  <c r="V157" i="1"/>
  <c r="U157" i="1"/>
  <c r="Y93" i="1"/>
  <c r="X93" i="1"/>
  <c r="W93" i="1"/>
  <c r="V93" i="1"/>
  <c r="U93" i="1"/>
  <c r="Y29" i="1"/>
  <c r="X29" i="1"/>
  <c r="W29" i="1"/>
  <c r="V29" i="1"/>
  <c r="U29" i="1"/>
  <c r="Y484" i="1"/>
  <c r="X484" i="1"/>
  <c r="W484" i="1"/>
  <c r="V484" i="1"/>
  <c r="U484" i="1"/>
  <c r="Y420" i="1"/>
  <c r="X420" i="1"/>
  <c r="W420" i="1"/>
  <c r="V420" i="1"/>
  <c r="U420" i="1"/>
  <c r="Y356" i="1"/>
  <c r="X356" i="1"/>
  <c r="W356" i="1"/>
  <c r="V356" i="1"/>
  <c r="U356" i="1"/>
  <c r="Y292" i="1"/>
  <c r="X292" i="1"/>
  <c r="W292" i="1"/>
  <c r="V292" i="1"/>
  <c r="U292" i="1"/>
  <c r="Y228" i="1"/>
  <c r="X228" i="1"/>
  <c r="W228" i="1"/>
  <c r="V228" i="1"/>
  <c r="U228" i="1"/>
  <c r="Y164" i="1"/>
  <c r="X164" i="1"/>
  <c r="W164" i="1"/>
  <c r="V164" i="1"/>
  <c r="U164" i="1"/>
  <c r="Y100" i="1"/>
  <c r="X100" i="1"/>
  <c r="W100" i="1"/>
  <c r="V100" i="1"/>
  <c r="U100" i="1"/>
  <c r="Y36" i="1"/>
  <c r="X36" i="1"/>
  <c r="W36" i="1"/>
  <c r="V36" i="1"/>
  <c r="U36" i="1"/>
  <c r="Y626" i="1"/>
  <c r="X626" i="1"/>
  <c r="W626" i="1"/>
  <c r="V626" i="1"/>
  <c r="U626" i="1"/>
  <c r="Y562" i="1"/>
  <c r="X562" i="1"/>
  <c r="W562" i="1"/>
  <c r="V562" i="1"/>
  <c r="U562" i="1"/>
  <c r="Y498" i="1"/>
  <c r="X498" i="1"/>
  <c r="W498" i="1"/>
  <c r="V498" i="1"/>
  <c r="U498" i="1"/>
  <c r="Y434" i="1"/>
  <c r="X434" i="1"/>
  <c r="W434" i="1"/>
  <c r="V434" i="1"/>
  <c r="U434" i="1"/>
  <c r="Y370" i="1"/>
  <c r="X370" i="1"/>
  <c r="W370" i="1"/>
  <c r="V370" i="1"/>
  <c r="U370" i="1"/>
  <c r="Y306" i="1"/>
  <c r="X306" i="1"/>
  <c r="W306" i="1"/>
  <c r="V306" i="1"/>
  <c r="U306" i="1"/>
  <c r="Y242" i="1"/>
  <c r="X242" i="1"/>
  <c r="W242" i="1"/>
  <c r="V242" i="1"/>
  <c r="U242" i="1"/>
  <c r="Y178" i="1"/>
  <c r="X178" i="1"/>
  <c r="W178" i="1"/>
  <c r="V178" i="1"/>
  <c r="U178" i="1"/>
  <c r="Y114" i="1"/>
  <c r="X114" i="1"/>
  <c r="W114" i="1"/>
  <c r="V114" i="1"/>
  <c r="U114" i="1"/>
  <c r="Y50" i="1"/>
  <c r="X50" i="1"/>
  <c r="W50" i="1"/>
  <c r="V50" i="1"/>
  <c r="U50" i="1"/>
  <c r="Y665" i="1"/>
  <c r="X665" i="1"/>
  <c r="W665" i="1"/>
  <c r="V665" i="1"/>
  <c r="U665" i="1"/>
  <c r="Y601" i="1"/>
  <c r="X601" i="1"/>
  <c r="W601" i="1"/>
  <c r="V601" i="1"/>
  <c r="U601" i="1"/>
  <c r="Y537" i="1"/>
  <c r="X537" i="1"/>
  <c r="W537" i="1"/>
  <c r="V537" i="1"/>
  <c r="U537" i="1"/>
  <c r="Y473" i="1"/>
  <c r="X473" i="1"/>
  <c r="W473" i="1"/>
  <c r="V473" i="1"/>
  <c r="U473" i="1"/>
  <c r="X409" i="1"/>
  <c r="Y409" i="1"/>
  <c r="W409" i="1"/>
  <c r="V409" i="1"/>
  <c r="U409" i="1"/>
  <c r="X345" i="1"/>
  <c r="Y345" i="1"/>
  <c r="W345" i="1"/>
  <c r="V345" i="1"/>
  <c r="U345" i="1"/>
  <c r="Y281" i="1"/>
  <c r="X281" i="1"/>
  <c r="W281" i="1"/>
  <c r="V281" i="1"/>
  <c r="U281" i="1"/>
  <c r="Y217" i="1"/>
  <c r="X217" i="1"/>
  <c r="W217" i="1"/>
  <c r="V217" i="1"/>
  <c r="U217" i="1"/>
  <c r="Y153" i="1"/>
  <c r="X153" i="1"/>
  <c r="V153" i="1"/>
  <c r="W153" i="1"/>
  <c r="U153" i="1"/>
  <c r="Y89" i="1"/>
  <c r="X89" i="1"/>
  <c r="W89" i="1"/>
  <c r="V89" i="1"/>
  <c r="U89" i="1"/>
  <c r="Y25" i="1"/>
  <c r="X25" i="1"/>
  <c r="W25" i="1"/>
  <c r="V25" i="1"/>
  <c r="U25" i="1"/>
  <c r="Y431" i="1"/>
  <c r="X431" i="1"/>
  <c r="W431" i="1"/>
  <c r="V431" i="1"/>
  <c r="U431" i="1"/>
  <c r="Y367" i="1"/>
  <c r="X367" i="1"/>
  <c r="W367" i="1"/>
  <c r="V367" i="1"/>
  <c r="U367" i="1"/>
  <c r="Y303" i="1"/>
  <c r="X303" i="1"/>
  <c r="W303" i="1"/>
  <c r="V303" i="1"/>
  <c r="U303" i="1"/>
  <c r="Y239" i="1"/>
  <c r="X239" i="1"/>
  <c r="W239" i="1"/>
  <c r="V239" i="1"/>
  <c r="U239" i="1"/>
  <c r="Y175" i="1"/>
  <c r="X175" i="1"/>
  <c r="W175" i="1"/>
  <c r="V175" i="1"/>
  <c r="U175" i="1"/>
  <c r="Y111" i="1"/>
  <c r="X111" i="1"/>
  <c r="W111" i="1"/>
  <c r="V111" i="1"/>
  <c r="U111" i="1"/>
  <c r="Y47" i="1"/>
  <c r="X47" i="1"/>
  <c r="W47" i="1"/>
  <c r="V47" i="1"/>
  <c r="U47" i="1"/>
  <c r="Y998" i="1"/>
  <c r="X998" i="1"/>
  <c r="W998" i="1"/>
  <c r="V998" i="1"/>
  <c r="U998" i="1"/>
  <c r="Y1068" i="1"/>
  <c r="X1068" i="1"/>
  <c r="W1068" i="1"/>
  <c r="V1068" i="1"/>
  <c r="U1068" i="1"/>
  <c r="Y1069" i="1"/>
  <c r="X1069" i="1"/>
  <c r="W1069" i="1"/>
  <c r="V1069" i="1"/>
  <c r="U1069" i="1"/>
  <c r="Y1004" i="1"/>
  <c r="X1004" i="1"/>
  <c r="W1004" i="1"/>
  <c r="V1004" i="1"/>
  <c r="U1004" i="1"/>
  <c r="Y323" i="1"/>
  <c r="X323" i="1"/>
  <c r="W323" i="1"/>
  <c r="V323" i="1"/>
  <c r="U323" i="1"/>
  <c r="Y814" i="1"/>
  <c r="X814" i="1"/>
  <c r="W814" i="1"/>
  <c r="V814" i="1"/>
  <c r="U814" i="1"/>
  <c r="Y1129" i="1"/>
  <c r="X1129" i="1"/>
  <c r="W1129" i="1"/>
  <c r="V1129" i="1"/>
  <c r="U1129" i="1"/>
  <c r="Y195" i="1"/>
  <c r="X195" i="1"/>
  <c r="W195" i="1"/>
  <c r="V195" i="1"/>
  <c r="U195" i="1"/>
  <c r="Y1073" i="1"/>
  <c r="X1073" i="1"/>
  <c r="W1073" i="1"/>
  <c r="V1073" i="1"/>
  <c r="U1073" i="1"/>
  <c r="Y939" i="1"/>
  <c r="X939" i="1"/>
  <c r="W939" i="1"/>
  <c r="V939" i="1"/>
  <c r="U939" i="1"/>
  <c r="Y1191" i="1"/>
  <c r="X1191" i="1"/>
  <c r="V1191" i="1"/>
  <c r="W1191" i="1"/>
  <c r="U1191" i="1"/>
  <c r="Y873" i="1"/>
  <c r="X873" i="1"/>
  <c r="W873" i="1"/>
  <c r="V873" i="1"/>
  <c r="U873" i="1"/>
  <c r="Y723" i="1"/>
  <c r="X723" i="1"/>
  <c r="W723" i="1"/>
  <c r="V723" i="1"/>
  <c r="U723" i="1"/>
  <c r="Y406" i="1"/>
  <c r="X406" i="1"/>
  <c r="W406" i="1"/>
  <c r="V406" i="1"/>
  <c r="U406" i="1"/>
  <c r="Y954" i="1"/>
  <c r="W954" i="1"/>
  <c r="X954" i="1"/>
  <c r="U954" i="1"/>
  <c r="V954" i="1"/>
  <c r="Y698" i="1"/>
  <c r="X698" i="1"/>
  <c r="W698" i="1"/>
  <c r="V698" i="1"/>
  <c r="U698" i="1"/>
  <c r="Y38" i="1"/>
  <c r="X38" i="1"/>
  <c r="W38" i="1"/>
  <c r="V38" i="1"/>
  <c r="U38" i="1"/>
  <c r="Y504" i="1"/>
  <c r="X504" i="1"/>
  <c r="W504" i="1"/>
  <c r="V504" i="1"/>
  <c r="U504" i="1"/>
  <c r="Y1059" i="1"/>
  <c r="X1059" i="1"/>
  <c r="W1059" i="1"/>
  <c r="V1059" i="1"/>
  <c r="U1059" i="1"/>
  <c r="Y158" i="1"/>
  <c r="X158" i="1"/>
  <c r="W158" i="1"/>
  <c r="V158" i="1"/>
  <c r="U158" i="1"/>
  <c r="Y993" i="1"/>
  <c r="X993" i="1"/>
  <c r="W993" i="1"/>
  <c r="V993" i="1"/>
  <c r="U993" i="1"/>
  <c r="Y632" i="1"/>
  <c r="X632" i="1"/>
  <c r="W632" i="1"/>
  <c r="V632" i="1"/>
  <c r="U632" i="1"/>
  <c r="Y1003" i="1"/>
  <c r="X1003" i="1"/>
  <c r="W1003" i="1"/>
  <c r="V1003" i="1"/>
  <c r="U1003" i="1"/>
  <c r="Y1141" i="1"/>
  <c r="X1141" i="1"/>
  <c r="W1141" i="1"/>
  <c r="V1141" i="1"/>
  <c r="U1141" i="1"/>
  <c r="Y758" i="1"/>
  <c r="X758" i="1"/>
  <c r="W758" i="1"/>
  <c r="V758" i="1"/>
  <c r="U758" i="1"/>
  <c r="Y1055" i="1"/>
  <c r="X1055" i="1"/>
  <c r="W1055" i="1"/>
  <c r="V1055" i="1"/>
  <c r="U1055" i="1"/>
  <c r="Y1096" i="1"/>
  <c r="X1096" i="1"/>
  <c r="W1096" i="1"/>
  <c r="V1096" i="1"/>
  <c r="U1096" i="1"/>
  <c r="Y926" i="1"/>
  <c r="X926" i="1"/>
  <c r="W926" i="1"/>
  <c r="V926" i="1"/>
  <c r="U926" i="1"/>
  <c r="Y808" i="1"/>
  <c r="X808" i="1"/>
  <c r="W808" i="1"/>
  <c r="V808" i="1"/>
  <c r="U808" i="1"/>
  <c r="Y963" i="1"/>
  <c r="X963" i="1"/>
  <c r="W963" i="1"/>
  <c r="V963" i="1"/>
  <c r="U963" i="1"/>
  <c r="Y110" i="1"/>
  <c r="X110" i="1"/>
  <c r="W110" i="1"/>
  <c r="V110" i="1"/>
  <c r="U110" i="1"/>
  <c r="Y384" i="1"/>
  <c r="X384" i="1"/>
  <c r="W384" i="1"/>
  <c r="V384" i="1"/>
  <c r="U384" i="1"/>
  <c r="Y946" i="1"/>
  <c r="X946" i="1"/>
  <c r="W946" i="1"/>
  <c r="U946" i="1"/>
  <c r="V946" i="1"/>
  <c r="Y690" i="1"/>
  <c r="X690" i="1"/>
  <c r="W690" i="1"/>
  <c r="V690" i="1"/>
  <c r="U690" i="1"/>
  <c r="Y147" i="1"/>
  <c r="X147" i="1"/>
  <c r="W147" i="1"/>
  <c r="V147" i="1"/>
  <c r="U147" i="1"/>
  <c r="Y398" i="1"/>
  <c r="X398" i="1"/>
  <c r="W398" i="1"/>
  <c r="V398" i="1"/>
  <c r="U398" i="1"/>
  <c r="Y879" i="1"/>
  <c r="X879" i="1"/>
  <c r="W879" i="1"/>
  <c r="V879" i="1"/>
  <c r="U879" i="1"/>
  <c r="Y687" i="1"/>
  <c r="X687" i="1"/>
  <c r="W687" i="1"/>
  <c r="U687" i="1"/>
  <c r="V687" i="1"/>
  <c r="Y139" i="1"/>
  <c r="X139" i="1"/>
  <c r="W139" i="1"/>
  <c r="V139" i="1"/>
  <c r="U139" i="1"/>
  <c r="Y917" i="1"/>
  <c r="X917" i="1"/>
  <c r="W917" i="1"/>
  <c r="V917" i="1"/>
  <c r="U917" i="1"/>
  <c r="Y652" i="1"/>
  <c r="X652" i="1"/>
  <c r="W652" i="1"/>
  <c r="V652" i="1"/>
  <c r="U652" i="1"/>
  <c r="Y70" i="1"/>
  <c r="X70" i="1"/>
  <c r="W70" i="1"/>
  <c r="V70" i="1"/>
  <c r="U70" i="1"/>
  <c r="Y445" i="1"/>
  <c r="X445" i="1"/>
  <c r="W445" i="1"/>
  <c r="V445" i="1"/>
  <c r="U445" i="1"/>
  <c r="Y253" i="1"/>
  <c r="X253" i="1"/>
  <c r="W253" i="1"/>
  <c r="V253" i="1"/>
  <c r="U253" i="1"/>
  <c r="Y516" i="1"/>
  <c r="X516" i="1"/>
  <c r="W516" i="1"/>
  <c r="V516" i="1"/>
  <c r="U516" i="1"/>
  <c r="Y260" i="1"/>
  <c r="X260" i="1"/>
  <c r="W260" i="1"/>
  <c r="V260" i="1"/>
  <c r="U260" i="1"/>
  <c r="Y658" i="1"/>
  <c r="X658" i="1"/>
  <c r="W658" i="1"/>
  <c r="V658" i="1"/>
  <c r="U658" i="1"/>
  <c r="Y402" i="1"/>
  <c r="X402" i="1"/>
  <c r="W402" i="1"/>
  <c r="V402" i="1"/>
  <c r="U402" i="1"/>
  <c r="Y146" i="1"/>
  <c r="X146" i="1"/>
  <c r="W146" i="1"/>
  <c r="V146" i="1"/>
  <c r="U146" i="1"/>
  <c r="Y569" i="1"/>
  <c r="X569" i="1"/>
  <c r="W569" i="1"/>
  <c r="V569" i="1"/>
  <c r="U569" i="1"/>
  <c r="Y1198" i="1"/>
  <c r="X1198" i="1"/>
  <c r="W1198" i="1"/>
  <c r="V1198" i="1"/>
  <c r="U1198" i="1"/>
  <c r="Y806" i="1"/>
  <c r="X806" i="1"/>
  <c r="W806" i="1"/>
  <c r="V806" i="1"/>
  <c r="U806" i="1"/>
  <c r="Y958" i="1"/>
  <c r="X958" i="1"/>
  <c r="W958" i="1"/>
  <c r="V958" i="1"/>
  <c r="U958" i="1"/>
  <c r="Y535" i="1"/>
  <c r="X535" i="1"/>
  <c r="W535" i="1"/>
  <c r="V535" i="1"/>
  <c r="U535" i="1"/>
  <c r="Y1131" i="1"/>
  <c r="X1131" i="1"/>
  <c r="W1131" i="1"/>
  <c r="V1131" i="1"/>
  <c r="U1131" i="1"/>
  <c r="Y880" i="1"/>
  <c r="X880" i="1"/>
  <c r="W880" i="1"/>
  <c r="V880" i="1"/>
  <c r="U880" i="1"/>
  <c r="Y908" i="1"/>
  <c r="X908" i="1"/>
  <c r="W908" i="1"/>
  <c r="V908" i="1"/>
  <c r="U908" i="1"/>
  <c r="X891" i="1"/>
  <c r="Y891" i="1"/>
  <c r="W891" i="1"/>
  <c r="V891" i="1"/>
  <c r="U891" i="1"/>
  <c r="Y1093" i="1"/>
  <c r="X1093" i="1"/>
  <c r="W1093" i="1"/>
  <c r="V1093" i="1"/>
  <c r="U1093" i="1"/>
  <c r="Y851" i="1"/>
  <c r="X851" i="1"/>
  <c r="W851" i="1"/>
  <c r="V851" i="1"/>
  <c r="U851" i="1"/>
  <c r="Y857" i="1"/>
  <c r="X857" i="1"/>
  <c r="W857" i="1"/>
  <c r="V857" i="1"/>
  <c r="U857" i="1"/>
  <c r="Y1088" i="1"/>
  <c r="X1088" i="1"/>
  <c r="W1088" i="1"/>
  <c r="V1088" i="1"/>
  <c r="U1088" i="1"/>
  <c r="Y684" i="1"/>
  <c r="X684" i="1"/>
  <c r="W684" i="1"/>
  <c r="V684" i="1"/>
  <c r="U684" i="1"/>
  <c r="Y1111" i="1"/>
  <c r="X1111" i="1"/>
  <c r="W1111" i="1"/>
  <c r="V1111" i="1"/>
  <c r="U1111" i="1"/>
  <c r="Y737" i="1"/>
  <c r="X737" i="1"/>
  <c r="W737" i="1"/>
  <c r="V737" i="1"/>
  <c r="U737" i="1"/>
  <c r="Y623" i="1"/>
  <c r="X623" i="1"/>
  <c r="W623" i="1"/>
  <c r="U623" i="1"/>
  <c r="V623" i="1"/>
  <c r="Y22" i="1"/>
  <c r="X22" i="1"/>
  <c r="W22" i="1"/>
  <c r="V22" i="1"/>
  <c r="U22" i="1"/>
  <c r="Y810" i="1"/>
  <c r="X810" i="1"/>
  <c r="W810" i="1"/>
  <c r="V810" i="1"/>
  <c r="U810" i="1"/>
  <c r="Y467" i="1"/>
  <c r="X467" i="1"/>
  <c r="W467" i="1"/>
  <c r="V467" i="1"/>
  <c r="U467" i="1"/>
  <c r="Y712" i="1"/>
  <c r="X712" i="1"/>
  <c r="W712" i="1"/>
  <c r="V712" i="1"/>
  <c r="U712" i="1"/>
  <c r="Y206" i="1"/>
  <c r="X206" i="1"/>
  <c r="W206" i="1"/>
  <c r="V206" i="1"/>
  <c r="U206" i="1"/>
  <c r="Y807" i="1"/>
  <c r="X807" i="1"/>
  <c r="W807" i="1"/>
  <c r="V807" i="1"/>
  <c r="U807" i="1"/>
  <c r="Y459" i="1"/>
  <c r="X459" i="1"/>
  <c r="W459" i="1"/>
  <c r="V459" i="1"/>
  <c r="U459" i="1"/>
  <c r="Y1037" i="1"/>
  <c r="X1037" i="1"/>
  <c r="W1037" i="1"/>
  <c r="V1037" i="1"/>
  <c r="U1037" i="1"/>
  <c r="Y717" i="1"/>
  <c r="X717" i="1"/>
  <c r="W717" i="1"/>
  <c r="V717" i="1"/>
  <c r="U717" i="1"/>
  <c r="Y219" i="1"/>
  <c r="X219" i="1"/>
  <c r="W219" i="1"/>
  <c r="V219" i="1"/>
  <c r="U219" i="1"/>
  <c r="Y501" i="1"/>
  <c r="X501" i="1"/>
  <c r="W501" i="1"/>
  <c r="V501" i="1"/>
  <c r="U501" i="1"/>
  <c r="Y309" i="1"/>
  <c r="X309" i="1"/>
  <c r="W309" i="1"/>
  <c r="V309" i="1"/>
  <c r="U309" i="1"/>
  <c r="Y53" i="1"/>
  <c r="X53" i="1"/>
  <c r="W53" i="1"/>
  <c r="V53" i="1"/>
  <c r="U53" i="1"/>
  <c r="Y252" i="1"/>
  <c r="X252" i="1"/>
  <c r="W252" i="1"/>
  <c r="V252" i="1"/>
  <c r="U252" i="1"/>
  <c r="Y650" i="1"/>
  <c r="X650" i="1"/>
  <c r="W650" i="1"/>
  <c r="V650" i="1"/>
  <c r="U650" i="1"/>
  <c r="Y394" i="1"/>
  <c r="X394" i="1"/>
  <c r="W394" i="1"/>
  <c r="V394" i="1"/>
  <c r="U394" i="1"/>
  <c r="Y138" i="1"/>
  <c r="X138" i="1"/>
  <c r="W138" i="1"/>
  <c r="V138" i="1"/>
  <c r="U138" i="1"/>
  <c r="Y625" i="1"/>
  <c r="X625" i="1"/>
  <c r="W625" i="1"/>
  <c r="V625" i="1"/>
  <c r="U625" i="1"/>
  <c r="Y1102" i="1"/>
  <c r="X1102" i="1"/>
  <c r="W1102" i="1"/>
  <c r="V1102" i="1"/>
  <c r="U1102" i="1"/>
  <c r="Y750" i="1"/>
  <c r="X750" i="1"/>
  <c r="W750" i="1"/>
  <c r="V750" i="1"/>
  <c r="U750" i="1"/>
  <c r="Y974" i="1"/>
  <c r="X974" i="1"/>
  <c r="W974" i="1"/>
  <c r="V974" i="1"/>
  <c r="U974" i="1"/>
  <c r="Y1040" i="1"/>
  <c r="X1040" i="1"/>
  <c r="W1040" i="1"/>
  <c r="V1040" i="1"/>
  <c r="U1040" i="1"/>
  <c r="Y1158" i="1"/>
  <c r="X1158" i="1"/>
  <c r="W1158" i="1"/>
  <c r="V1158" i="1"/>
  <c r="U1158" i="1"/>
  <c r="Y1008" i="1"/>
  <c r="X1008" i="1"/>
  <c r="W1008" i="1"/>
  <c r="V1008" i="1"/>
  <c r="U1008" i="1"/>
  <c r="Y612" i="1"/>
  <c r="X612" i="1"/>
  <c r="W612" i="1"/>
  <c r="V612" i="1"/>
  <c r="U612" i="1"/>
  <c r="Y230" i="1"/>
  <c r="X230" i="1"/>
  <c r="W230" i="1"/>
  <c r="V230" i="1"/>
  <c r="U230" i="1"/>
  <c r="Y1060" i="1"/>
  <c r="X1060" i="1"/>
  <c r="W1060" i="1"/>
  <c r="V1060" i="1"/>
  <c r="U1060" i="1"/>
  <c r="Y336" i="1"/>
  <c r="X336" i="1"/>
  <c r="W336" i="1"/>
  <c r="V336" i="1"/>
  <c r="U336" i="1"/>
  <c r="Y1148" i="1"/>
  <c r="X1148" i="1"/>
  <c r="W1148" i="1"/>
  <c r="V1148" i="1"/>
  <c r="U1148" i="1"/>
  <c r="Y1084" i="1"/>
  <c r="X1084" i="1"/>
  <c r="W1084" i="1"/>
  <c r="V1084" i="1"/>
  <c r="U1084" i="1"/>
  <c r="Y1006" i="1"/>
  <c r="X1006" i="1"/>
  <c r="W1006" i="1"/>
  <c r="V1006" i="1"/>
  <c r="U1006" i="1"/>
  <c r="Y907" i="1"/>
  <c r="X907" i="1"/>
  <c r="W907" i="1"/>
  <c r="V907" i="1"/>
  <c r="U907" i="1"/>
  <c r="Y804" i="1"/>
  <c r="X804" i="1"/>
  <c r="W804" i="1"/>
  <c r="V804" i="1"/>
  <c r="U804" i="1"/>
  <c r="Y670" i="1"/>
  <c r="X670" i="1"/>
  <c r="W670" i="1"/>
  <c r="V670" i="1"/>
  <c r="U670" i="1"/>
  <c r="Y328" i="1"/>
  <c r="X328" i="1"/>
  <c r="W328" i="1"/>
  <c r="V328" i="1"/>
  <c r="U328" i="1"/>
  <c r="Y1165" i="1"/>
  <c r="X1165" i="1"/>
  <c r="W1165" i="1"/>
  <c r="V1165" i="1"/>
  <c r="U1165" i="1"/>
  <c r="Y674" i="1"/>
  <c r="X674" i="1"/>
  <c r="W674" i="1"/>
  <c r="V674" i="1"/>
  <c r="U674" i="1"/>
  <c r="Y1163" i="1"/>
  <c r="X1163" i="1"/>
  <c r="W1163" i="1"/>
  <c r="V1163" i="1"/>
  <c r="U1163" i="1"/>
  <c r="Y1099" i="1"/>
  <c r="X1099" i="1"/>
  <c r="W1099" i="1"/>
  <c r="V1099" i="1"/>
  <c r="U1099" i="1"/>
  <c r="Y1025" i="1"/>
  <c r="X1025" i="1"/>
  <c r="W1025" i="1"/>
  <c r="V1025" i="1"/>
  <c r="U1025" i="1"/>
  <c r="Y931" i="1"/>
  <c r="X931" i="1"/>
  <c r="W931" i="1"/>
  <c r="V931" i="1"/>
  <c r="U931" i="1"/>
  <c r="Y828" i="1"/>
  <c r="X828" i="1"/>
  <c r="W828" i="1"/>
  <c r="V828" i="1"/>
  <c r="U828" i="1"/>
  <c r="Y713" i="1"/>
  <c r="X713" i="1"/>
  <c r="W713" i="1"/>
  <c r="V713" i="1"/>
  <c r="U713" i="1"/>
  <c r="Y435" i="1"/>
  <c r="X435" i="1"/>
  <c r="W435" i="1"/>
  <c r="V435" i="1"/>
  <c r="U435" i="1"/>
  <c r="Y1189" i="1"/>
  <c r="X1189" i="1"/>
  <c r="W1189" i="1"/>
  <c r="V1189" i="1"/>
  <c r="U1189" i="1"/>
  <c r="Y1194" i="1"/>
  <c r="X1194" i="1"/>
  <c r="W1194" i="1"/>
  <c r="V1194" i="1"/>
  <c r="U1194" i="1"/>
  <c r="Y1106" i="1"/>
  <c r="X1106" i="1"/>
  <c r="W1106" i="1"/>
  <c r="U1106" i="1"/>
  <c r="V1106" i="1"/>
  <c r="Y1035" i="1"/>
  <c r="X1035" i="1"/>
  <c r="W1035" i="1"/>
  <c r="V1035" i="1"/>
  <c r="U1035" i="1"/>
  <c r="Y942" i="1"/>
  <c r="X942" i="1"/>
  <c r="W942" i="1"/>
  <c r="V942" i="1"/>
  <c r="U942" i="1"/>
  <c r="Y840" i="1"/>
  <c r="X840" i="1"/>
  <c r="W840" i="1"/>
  <c r="V840" i="1"/>
  <c r="U840" i="1"/>
  <c r="Y728" i="1"/>
  <c r="X728" i="1"/>
  <c r="W728" i="1"/>
  <c r="V728" i="1"/>
  <c r="U728" i="1"/>
  <c r="Y483" i="1"/>
  <c r="X483" i="1"/>
  <c r="W483" i="1"/>
  <c r="V483" i="1"/>
  <c r="U483" i="1"/>
  <c r="Y872" i="1"/>
  <c r="X872" i="1"/>
  <c r="W872" i="1"/>
  <c r="V872" i="1"/>
  <c r="U872" i="1"/>
  <c r="Y844" i="1"/>
  <c r="X844" i="1"/>
  <c r="W844" i="1"/>
  <c r="V844" i="1"/>
  <c r="U844" i="1"/>
  <c r="Y1161" i="1"/>
  <c r="X1161" i="1"/>
  <c r="W1161" i="1"/>
  <c r="V1161" i="1"/>
  <c r="U1161" i="1"/>
  <c r="Y1023" i="1"/>
  <c r="X1023" i="1"/>
  <c r="W1023" i="1"/>
  <c r="V1023" i="1"/>
  <c r="U1023" i="1"/>
  <c r="Y902" i="1"/>
  <c r="X902" i="1"/>
  <c r="W902" i="1"/>
  <c r="V902" i="1"/>
  <c r="U902" i="1"/>
  <c r="Y800" i="1"/>
  <c r="X800" i="1"/>
  <c r="W800" i="1"/>
  <c r="V800" i="1"/>
  <c r="U800" i="1"/>
  <c r="Y659" i="1"/>
  <c r="X659" i="1"/>
  <c r="W659" i="1"/>
  <c r="V659" i="1"/>
  <c r="U659" i="1"/>
  <c r="Y307" i="1"/>
  <c r="X307" i="1"/>
  <c r="W307" i="1"/>
  <c r="V307" i="1"/>
  <c r="U307" i="1"/>
  <c r="Y1101" i="1"/>
  <c r="X1101" i="1"/>
  <c r="W1101" i="1"/>
  <c r="V1101" i="1"/>
  <c r="U1101" i="1"/>
  <c r="Y451" i="1"/>
  <c r="X451" i="1"/>
  <c r="W451" i="1"/>
  <c r="V451" i="1"/>
  <c r="U451" i="1"/>
  <c r="Y1105" i="1"/>
  <c r="X1105" i="1"/>
  <c r="W1105" i="1"/>
  <c r="V1105" i="1"/>
  <c r="U1105" i="1"/>
  <c r="Y1184" i="1"/>
  <c r="X1184" i="1"/>
  <c r="W1184" i="1"/>
  <c r="V1184" i="1"/>
  <c r="U1184" i="1"/>
  <c r="Y1120" i="1"/>
  <c r="X1120" i="1"/>
  <c r="W1120" i="1"/>
  <c r="V1120" i="1"/>
  <c r="U1120" i="1"/>
  <c r="Y1054" i="1"/>
  <c r="X1054" i="1"/>
  <c r="W1054" i="1"/>
  <c r="V1054" i="1"/>
  <c r="U1054" i="1"/>
  <c r="Y964" i="1"/>
  <c r="X964" i="1"/>
  <c r="W964" i="1"/>
  <c r="V964" i="1"/>
  <c r="U964" i="1"/>
  <c r="Y862" i="1"/>
  <c r="X862" i="1"/>
  <c r="W862" i="1"/>
  <c r="V862" i="1"/>
  <c r="U862" i="1"/>
  <c r="Y756" i="1"/>
  <c r="X756" i="1"/>
  <c r="W756" i="1"/>
  <c r="V756" i="1"/>
  <c r="U756" i="1"/>
  <c r="Y551" i="1"/>
  <c r="X551" i="1"/>
  <c r="W551" i="1"/>
  <c r="V551" i="1"/>
  <c r="U551" i="1"/>
  <c r="Y123" i="1"/>
  <c r="X123" i="1"/>
  <c r="W123" i="1"/>
  <c r="V123" i="1"/>
  <c r="U123" i="1"/>
  <c r="Y947" i="1"/>
  <c r="X947" i="1"/>
  <c r="W947" i="1"/>
  <c r="V947" i="1"/>
  <c r="U947" i="1"/>
  <c r="Y1143" i="1"/>
  <c r="X1143" i="1"/>
  <c r="W1143" i="1"/>
  <c r="V1143" i="1"/>
  <c r="U1143" i="1"/>
  <c r="Y1079" i="1"/>
  <c r="X1079" i="1"/>
  <c r="W1079" i="1"/>
  <c r="V1079" i="1"/>
  <c r="U1079" i="1"/>
  <c r="Y999" i="1"/>
  <c r="X999" i="1"/>
  <c r="W999" i="1"/>
  <c r="V999" i="1"/>
  <c r="U999" i="1"/>
  <c r="Y899" i="1"/>
  <c r="X899" i="1"/>
  <c r="W899" i="1"/>
  <c r="V899" i="1"/>
  <c r="U899" i="1"/>
  <c r="Y796" i="1"/>
  <c r="X796" i="1"/>
  <c r="W796" i="1"/>
  <c r="V796" i="1"/>
  <c r="U796" i="1"/>
  <c r="Y651" i="1"/>
  <c r="X651" i="1"/>
  <c r="W651" i="1"/>
  <c r="V651" i="1"/>
  <c r="U651" i="1"/>
  <c r="Y294" i="1"/>
  <c r="X294" i="1"/>
  <c r="W294" i="1"/>
  <c r="V294" i="1"/>
  <c r="U294" i="1"/>
  <c r="Y739" i="1"/>
  <c r="X739" i="1"/>
  <c r="W739" i="1"/>
  <c r="V739" i="1"/>
  <c r="U739" i="1"/>
  <c r="Y672" i="1"/>
  <c r="X672" i="1"/>
  <c r="W672" i="1"/>
  <c r="V672" i="1"/>
  <c r="U672" i="1"/>
  <c r="Y572" i="1"/>
  <c r="X572" i="1"/>
  <c r="W572" i="1"/>
  <c r="V572" i="1"/>
  <c r="U572" i="1"/>
  <c r="Y448" i="1"/>
  <c r="X448" i="1"/>
  <c r="W448" i="1"/>
  <c r="V448" i="1"/>
  <c r="U448" i="1"/>
  <c r="Y278" i="1"/>
  <c r="X278" i="1"/>
  <c r="W278" i="1"/>
  <c r="V278" i="1"/>
  <c r="U278" i="1"/>
  <c r="Y107" i="1"/>
  <c r="X107" i="1"/>
  <c r="W107" i="1"/>
  <c r="V107" i="1"/>
  <c r="U107" i="1"/>
  <c r="Y1034" i="1"/>
  <c r="X1034" i="1"/>
  <c r="W1034" i="1"/>
  <c r="U1034" i="1"/>
  <c r="V1034" i="1"/>
  <c r="Y970" i="1"/>
  <c r="X970" i="1"/>
  <c r="W970" i="1"/>
  <c r="U970" i="1"/>
  <c r="V970" i="1"/>
  <c r="Y906" i="1"/>
  <c r="X906" i="1"/>
  <c r="W906" i="1"/>
  <c r="U906" i="1"/>
  <c r="V906" i="1"/>
  <c r="Y842" i="1"/>
  <c r="X842" i="1"/>
  <c r="W842" i="1"/>
  <c r="U842" i="1"/>
  <c r="V842" i="1"/>
  <c r="Y778" i="1"/>
  <c r="X778" i="1"/>
  <c r="W778" i="1"/>
  <c r="V778" i="1"/>
  <c r="U778" i="1"/>
  <c r="Y714" i="1"/>
  <c r="X714" i="1"/>
  <c r="W714" i="1"/>
  <c r="V714" i="1"/>
  <c r="U714" i="1"/>
  <c r="Y635" i="1"/>
  <c r="X635" i="1"/>
  <c r="W635" i="1"/>
  <c r="V635" i="1"/>
  <c r="U635" i="1"/>
  <c r="Y532" i="1"/>
  <c r="X532" i="1"/>
  <c r="W532" i="1"/>
  <c r="V532" i="1"/>
  <c r="U532" i="1"/>
  <c r="Y382" i="1"/>
  <c r="X382" i="1"/>
  <c r="W382" i="1"/>
  <c r="V382" i="1"/>
  <c r="U382" i="1"/>
  <c r="Y211" i="1"/>
  <c r="X211" i="1"/>
  <c r="W211" i="1"/>
  <c r="V211" i="1"/>
  <c r="U211" i="1"/>
  <c r="Y40" i="1"/>
  <c r="X40" i="1"/>
  <c r="W40" i="1"/>
  <c r="U40" i="1"/>
  <c r="V40" i="1"/>
  <c r="Y679" i="1"/>
  <c r="X679" i="1"/>
  <c r="W679" i="1"/>
  <c r="V679" i="1"/>
  <c r="U679" i="1"/>
  <c r="Y580" i="1"/>
  <c r="X580" i="1"/>
  <c r="W580" i="1"/>
  <c r="V580" i="1"/>
  <c r="U580" i="1"/>
  <c r="Y462" i="1"/>
  <c r="X462" i="1"/>
  <c r="W462" i="1"/>
  <c r="V462" i="1"/>
  <c r="U462" i="1"/>
  <c r="Y291" i="1"/>
  <c r="X291" i="1"/>
  <c r="W291" i="1"/>
  <c r="V291" i="1"/>
  <c r="U291" i="1"/>
  <c r="Y120" i="1"/>
  <c r="X120" i="1"/>
  <c r="W120" i="1"/>
  <c r="V120" i="1"/>
  <c r="U120" i="1"/>
  <c r="Y967" i="1"/>
  <c r="X967" i="1"/>
  <c r="W967" i="1"/>
  <c r="V967" i="1"/>
  <c r="U967" i="1"/>
  <c r="Y903" i="1"/>
  <c r="X903" i="1"/>
  <c r="W903" i="1"/>
  <c r="V903" i="1"/>
  <c r="U903" i="1"/>
  <c r="Y839" i="1"/>
  <c r="X839" i="1"/>
  <c r="W839" i="1"/>
  <c r="V839" i="1"/>
  <c r="U839" i="1"/>
  <c r="Y775" i="1"/>
  <c r="X775" i="1"/>
  <c r="W775" i="1"/>
  <c r="V775" i="1"/>
  <c r="U775" i="1"/>
  <c r="Y711" i="1"/>
  <c r="X711" i="1"/>
  <c r="W711" i="1"/>
  <c r="V711" i="1"/>
  <c r="U711" i="1"/>
  <c r="Y630" i="1"/>
  <c r="X630" i="1"/>
  <c r="W630" i="1"/>
  <c r="V630" i="1"/>
  <c r="U630" i="1"/>
  <c r="Y527" i="1"/>
  <c r="X527" i="1"/>
  <c r="W527" i="1"/>
  <c r="V527" i="1"/>
  <c r="U527" i="1"/>
  <c r="Y374" i="1"/>
  <c r="X374" i="1"/>
  <c r="W374" i="1"/>
  <c r="V374" i="1"/>
  <c r="U374" i="1"/>
  <c r="Y203" i="1"/>
  <c r="X203" i="1"/>
  <c r="W203" i="1"/>
  <c r="V203" i="1"/>
  <c r="U203" i="1"/>
  <c r="Y32" i="1"/>
  <c r="X32" i="1"/>
  <c r="W32" i="1"/>
  <c r="V32" i="1"/>
  <c r="U32" i="1"/>
  <c r="Y8" i="1"/>
  <c r="X8" i="1"/>
  <c r="W8" i="1"/>
  <c r="V8" i="1"/>
  <c r="U8" i="1"/>
  <c r="Y1005" i="1"/>
  <c r="X1005" i="1"/>
  <c r="W1005" i="1"/>
  <c r="V1005" i="1"/>
  <c r="U1005" i="1"/>
  <c r="Y941" i="1"/>
  <c r="X941" i="1"/>
  <c r="W941" i="1"/>
  <c r="V941" i="1"/>
  <c r="U941" i="1"/>
  <c r="Y877" i="1"/>
  <c r="X877" i="1"/>
  <c r="W877" i="1"/>
  <c r="V877" i="1"/>
  <c r="U877" i="1"/>
  <c r="Y813" i="1"/>
  <c r="X813" i="1"/>
  <c r="W813" i="1"/>
  <c r="V813" i="1"/>
  <c r="U813" i="1"/>
  <c r="Y749" i="1"/>
  <c r="X749" i="1"/>
  <c r="W749" i="1"/>
  <c r="V749" i="1"/>
  <c r="U749" i="1"/>
  <c r="Y685" i="1"/>
  <c r="X685" i="1"/>
  <c r="W685" i="1"/>
  <c r="V685" i="1"/>
  <c r="U685" i="1"/>
  <c r="Y588" i="1"/>
  <c r="X588" i="1"/>
  <c r="W588" i="1"/>
  <c r="V588" i="1"/>
  <c r="U588" i="1"/>
  <c r="Y475" i="1"/>
  <c r="X475" i="1"/>
  <c r="W475" i="1"/>
  <c r="U475" i="1"/>
  <c r="V475" i="1"/>
  <c r="Y304" i="1"/>
  <c r="X304" i="1"/>
  <c r="W304" i="1"/>
  <c r="V304" i="1"/>
  <c r="U304" i="1"/>
  <c r="Y134" i="1"/>
  <c r="X134" i="1"/>
  <c r="W134" i="1"/>
  <c r="V134" i="1"/>
  <c r="U134" i="1"/>
  <c r="Y661" i="1"/>
  <c r="X661" i="1"/>
  <c r="W661" i="1"/>
  <c r="V661" i="1"/>
  <c r="U661" i="1"/>
  <c r="Y597" i="1"/>
  <c r="X597" i="1"/>
  <c r="W597" i="1"/>
  <c r="V597" i="1"/>
  <c r="U597" i="1"/>
  <c r="Y533" i="1"/>
  <c r="X533" i="1"/>
  <c r="W533" i="1"/>
  <c r="V533" i="1"/>
  <c r="U533" i="1"/>
  <c r="Y469" i="1"/>
  <c r="X469" i="1"/>
  <c r="W469" i="1"/>
  <c r="V469" i="1"/>
  <c r="U469" i="1"/>
  <c r="Y405" i="1"/>
  <c r="X405" i="1"/>
  <c r="W405" i="1"/>
  <c r="V405" i="1"/>
  <c r="U405" i="1"/>
  <c r="Y341" i="1"/>
  <c r="X341" i="1"/>
  <c r="W341" i="1"/>
  <c r="V341" i="1"/>
  <c r="U341" i="1"/>
  <c r="Y277" i="1"/>
  <c r="X277" i="1"/>
  <c r="W277" i="1"/>
  <c r="V277" i="1"/>
  <c r="U277" i="1"/>
  <c r="Y213" i="1"/>
  <c r="X213" i="1"/>
  <c r="W213" i="1"/>
  <c r="V213" i="1"/>
  <c r="U213" i="1"/>
  <c r="Y149" i="1"/>
  <c r="X149" i="1"/>
  <c r="W149" i="1"/>
  <c r="V149" i="1"/>
  <c r="U149" i="1"/>
  <c r="Y85" i="1"/>
  <c r="X85" i="1"/>
  <c r="W85" i="1"/>
  <c r="V85" i="1"/>
  <c r="U85" i="1"/>
  <c r="Y21" i="1"/>
  <c r="X21" i="1"/>
  <c r="W21" i="1"/>
  <c r="V21" i="1"/>
  <c r="U21" i="1"/>
  <c r="Y476" i="1"/>
  <c r="X476" i="1"/>
  <c r="W476" i="1"/>
  <c r="V476" i="1"/>
  <c r="U476" i="1"/>
  <c r="Y412" i="1"/>
  <c r="X412" i="1"/>
  <c r="W412" i="1"/>
  <c r="V412" i="1"/>
  <c r="U412" i="1"/>
  <c r="Y348" i="1"/>
  <c r="X348" i="1"/>
  <c r="W348" i="1"/>
  <c r="V348" i="1"/>
  <c r="U348" i="1"/>
  <c r="Y284" i="1"/>
  <c r="X284" i="1"/>
  <c r="W284" i="1"/>
  <c r="V284" i="1"/>
  <c r="U284" i="1"/>
  <c r="Y220" i="1"/>
  <c r="X220" i="1"/>
  <c r="W220" i="1"/>
  <c r="V220" i="1"/>
  <c r="U220" i="1"/>
  <c r="Y156" i="1"/>
  <c r="X156" i="1"/>
  <c r="W156" i="1"/>
  <c r="V156" i="1"/>
  <c r="U156" i="1"/>
  <c r="Y92" i="1"/>
  <c r="X92" i="1"/>
  <c r="W92" i="1"/>
  <c r="V92" i="1"/>
  <c r="U92" i="1"/>
  <c r="Y28" i="1"/>
  <c r="X28" i="1"/>
  <c r="W28" i="1"/>
  <c r="V28" i="1"/>
  <c r="U28" i="1"/>
  <c r="Y618" i="1"/>
  <c r="X618" i="1"/>
  <c r="W618" i="1"/>
  <c r="V618" i="1"/>
  <c r="U618" i="1"/>
  <c r="Y554" i="1"/>
  <c r="X554" i="1"/>
  <c r="W554" i="1"/>
  <c r="V554" i="1"/>
  <c r="U554" i="1"/>
  <c r="Y490" i="1"/>
  <c r="X490" i="1"/>
  <c r="W490" i="1"/>
  <c r="V490" i="1"/>
  <c r="U490" i="1"/>
  <c r="Y426" i="1"/>
  <c r="X426" i="1"/>
  <c r="W426" i="1"/>
  <c r="V426" i="1"/>
  <c r="U426" i="1"/>
  <c r="Y362" i="1"/>
  <c r="X362" i="1"/>
  <c r="W362" i="1"/>
  <c r="V362" i="1"/>
  <c r="U362" i="1"/>
  <c r="Y298" i="1"/>
  <c r="X298" i="1"/>
  <c r="W298" i="1"/>
  <c r="V298" i="1"/>
  <c r="U298" i="1"/>
  <c r="Y234" i="1"/>
  <c r="X234" i="1"/>
  <c r="W234" i="1"/>
  <c r="V234" i="1"/>
  <c r="U234" i="1"/>
  <c r="Y170" i="1"/>
  <c r="X170" i="1"/>
  <c r="W170" i="1"/>
  <c r="V170" i="1"/>
  <c r="U170" i="1"/>
  <c r="Y106" i="1"/>
  <c r="X106" i="1"/>
  <c r="W106" i="1"/>
  <c r="V106" i="1"/>
  <c r="U106" i="1"/>
  <c r="Y42" i="1"/>
  <c r="X42" i="1"/>
  <c r="W42" i="1"/>
  <c r="V42" i="1"/>
  <c r="U42" i="1"/>
  <c r="Y657" i="1"/>
  <c r="X657" i="1"/>
  <c r="W657" i="1"/>
  <c r="V657" i="1"/>
  <c r="U657" i="1"/>
  <c r="Y593" i="1"/>
  <c r="X593" i="1"/>
  <c r="W593" i="1"/>
  <c r="V593" i="1"/>
  <c r="U593" i="1"/>
  <c r="Y529" i="1"/>
  <c r="X529" i="1"/>
  <c r="W529" i="1"/>
  <c r="V529" i="1"/>
  <c r="U529" i="1"/>
  <c r="Y465" i="1"/>
  <c r="X465" i="1"/>
  <c r="W465" i="1"/>
  <c r="V465" i="1"/>
  <c r="U465" i="1"/>
  <c r="Y401" i="1"/>
  <c r="X401" i="1"/>
  <c r="W401" i="1"/>
  <c r="V401" i="1"/>
  <c r="U401" i="1"/>
  <c r="Y337" i="1"/>
  <c r="X337" i="1"/>
  <c r="W337" i="1"/>
  <c r="V337" i="1"/>
  <c r="U337" i="1"/>
  <c r="Y273" i="1"/>
  <c r="X273" i="1"/>
  <c r="W273" i="1"/>
  <c r="V273" i="1"/>
  <c r="U273" i="1"/>
  <c r="Y209" i="1"/>
  <c r="X209" i="1"/>
  <c r="W209" i="1"/>
  <c r="V209" i="1"/>
  <c r="U209" i="1"/>
  <c r="Y145" i="1"/>
  <c r="X145" i="1"/>
  <c r="W145" i="1"/>
  <c r="V145" i="1"/>
  <c r="U145" i="1"/>
  <c r="Y81" i="1"/>
  <c r="X81" i="1"/>
  <c r="W81" i="1"/>
  <c r="V81" i="1"/>
  <c r="U81" i="1"/>
  <c r="Y17" i="1"/>
  <c r="X17" i="1"/>
  <c r="W17" i="1"/>
  <c r="V17" i="1"/>
  <c r="U17" i="1"/>
  <c r="Y423" i="1"/>
  <c r="X423" i="1"/>
  <c r="W423" i="1"/>
  <c r="V423" i="1"/>
  <c r="U423" i="1"/>
  <c r="Y359" i="1"/>
  <c r="X359" i="1"/>
  <c r="W359" i="1"/>
  <c r="V359" i="1"/>
  <c r="U359" i="1"/>
  <c r="Y295" i="1"/>
  <c r="X295" i="1"/>
  <c r="W295" i="1"/>
  <c r="V295" i="1"/>
  <c r="U295" i="1"/>
  <c r="Y231" i="1"/>
  <c r="X231" i="1"/>
  <c r="W231" i="1"/>
  <c r="V231" i="1"/>
  <c r="U231" i="1"/>
  <c r="Y167" i="1"/>
  <c r="X167" i="1"/>
  <c r="W167" i="1"/>
  <c r="V167" i="1"/>
  <c r="U167" i="1"/>
  <c r="Y103" i="1"/>
  <c r="X103" i="1"/>
  <c r="W103" i="1"/>
  <c r="V103" i="1"/>
  <c r="U103" i="1"/>
  <c r="Y39" i="1"/>
  <c r="X39" i="1"/>
  <c r="W39" i="1"/>
  <c r="V39" i="1"/>
  <c r="U39" i="1"/>
  <c r="Y1019" i="1"/>
  <c r="X1019" i="1"/>
  <c r="W1019" i="1"/>
  <c r="V1019" i="1"/>
  <c r="U1019" i="1"/>
  <c r="Y1132" i="1"/>
  <c r="X1132" i="1"/>
  <c r="W1132" i="1"/>
  <c r="V1132" i="1"/>
  <c r="U1132" i="1"/>
  <c r="Y216" i="1"/>
  <c r="X216" i="1"/>
  <c r="W216" i="1"/>
  <c r="V216" i="1"/>
  <c r="U216" i="1"/>
  <c r="Y1083" i="1"/>
  <c r="X1083" i="1"/>
  <c r="W1083" i="1"/>
  <c r="V1083" i="1"/>
  <c r="U1083" i="1"/>
  <c r="Y1077" i="1"/>
  <c r="X1077" i="1"/>
  <c r="W1077" i="1"/>
  <c r="V1077" i="1"/>
  <c r="U1077" i="1"/>
  <c r="Y689" i="1"/>
  <c r="X689" i="1"/>
  <c r="W689" i="1"/>
  <c r="V689" i="1"/>
  <c r="U689" i="1"/>
  <c r="Y991" i="1"/>
  <c r="X991" i="1"/>
  <c r="W991" i="1"/>
  <c r="V991" i="1"/>
  <c r="U991" i="1"/>
  <c r="Y590" i="1"/>
  <c r="X590" i="1"/>
  <c r="W590" i="1"/>
  <c r="V590" i="1"/>
  <c r="U590" i="1"/>
  <c r="Y1193" i="1"/>
  <c r="X1193" i="1"/>
  <c r="W1193" i="1"/>
  <c r="V1193" i="1"/>
  <c r="U1193" i="1"/>
  <c r="Y836" i="1"/>
  <c r="X836" i="1"/>
  <c r="W836" i="1"/>
  <c r="V836" i="1"/>
  <c r="U836" i="1"/>
  <c r="Y1127" i="1"/>
  <c r="X1127" i="1"/>
  <c r="W1127" i="1"/>
  <c r="V1127" i="1"/>
  <c r="U1127" i="1"/>
  <c r="Y769" i="1"/>
  <c r="X769" i="1"/>
  <c r="W769" i="1"/>
  <c r="V769" i="1"/>
  <c r="U769" i="1"/>
  <c r="Y648" i="1"/>
  <c r="X648" i="1"/>
  <c r="W648" i="1"/>
  <c r="V648" i="1"/>
  <c r="U648" i="1"/>
  <c r="Y1182" i="1"/>
  <c r="X1182" i="1"/>
  <c r="W1182" i="1"/>
  <c r="V1182" i="1"/>
  <c r="U1182" i="1"/>
  <c r="Y948" i="1"/>
  <c r="X948" i="1"/>
  <c r="W948" i="1"/>
  <c r="V948" i="1"/>
  <c r="U948" i="1"/>
  <c r="Y1094" i="1"/>
  <c r="X1094" i="1"/>
  <c r="W1094" i="1"/>
  <c r="V1094" i="1"/>
  <c r="U1094" i="1"/>
  <c r="Y859" i="1"/>
  <c r="X859" i="1"/>
  <c r="W859" i="1"/>
  <c r="V859" i="1"/>
  <c r="U859" i="1"/>
  <c r="Y576" i="1"/>
  <c r="X576" i="1"/>
  <c r="W576" i="1"/>
  <c r="V576" i="1"/>
  <c r="U576" i="1"/>
  <c r="Y174" i="1"/>
  <c r="X174" i="1"/>
  <c r="W174" i="1"/>
  <c r="V174" i="1"/>
  <c r="U174" i="1"/>
  <c r="Y996" i="1"/>
  <c r="X996" i="1"/>
  <c r="W996" i="1"/>
  <c r="V996" i="1"/>
  <c r="U996" i="1"/>
  <c r="Y166" i="1"/>
  <c r="X166" i="1"/>
  <c r="W166" i="1"/>
  <c r="V166" i="1"/>
  <c r="U166" i="1"/>
  <c r="Y1140" i="1"/>
  <c r="X1140" i="1"/>
  <c r="W1140" i="1"/>
  <c r="V1140" i="1"/>
  <c r="U1140" i="1"/>
  <c r="Y1076" i="1"/>
  <c r="X1076" i="1"/>
  <c r="W1076" i="1"/>
  <c r="V1076" i="1"/>
  <c r="U1076" i="1"/>
  <c r="Y995" i="1"/>
  <c r="X995" i="1"/>
  <c r="W995" i="1"/>
  <c r="V995" i="1"/>
  <c r="U995" i="1"/>
  <c r="Y894" i="1"/>
  <c r="X894" i="1"/>
  <c r="W894" i="1"/>
  <c r="V894" i="1"/>
  <c r="U894" i="1"/>
  <c r="Y792" i="1"/>
  <c r="X792" i="1"/>
  <c r="W792" i="1"/>
  <c r="V792" i="1"/>
  <c r="U792" i="1"/>
  <c r="Y638" i="1"/>
  <c r="X638" i="1"/>
  <c r="W638" i="1"/>
  <c r="V638" i="1"/>
  <c r="U638" i="1"/>
  <c r="Y272" i="1"/>
  <c r="X272" i="1"/>
  <c r="W272" i="1"/>
  <c r="V272" i="1"/>
  <c r="U272" i="1"/>
  <c r="Y1117" i="1"/>
  <c r="X1117" i="1"/>
  <c r="W1117" i="1"/>
  <c r="V1117" i="1"/>
  <c r="U1117" i="1"/>
  <c r="Y499" i="1"/>
  <c r="X499" i="1"/>
  <c r="W499" i="1"/>
  <c r="V499" i="1"/>
  <c r="U499" i="1"/>
  <c r="Y1155" i="1"/>
  <c r="X1155" i="1"/>
  <c r="W1155" i="1"/>
  <c r="V1155" i="1"/>
  <c r="U1155" i="1"/>
  <c r="Y1091" i="1"/>
  <c r="X1091" i="1"/>
  <c r="W1091" i="1"/>
  <c r="V1091" i="1"/>
  <c r="U1091" i="1"/>
  <c r="Y1015" i="1"/>
  <c r="X1015" i="1"/>
  <c r="W1015" i="1"/>
  <c r="V1015" i="1"/>
  <c r="U1015" i="1"/>
  <c r="Y918" i="1"/>
  <c r="X918" i="1"/>
  <c r="W918" i="1"/>
  <c r="V918" i="1"/>
  <c r="U918" i="1"/>
  <c r="Y816" i="1"/>
  <c r="X816" i="1"/>
  <c r="W816" i="1"/>
  <c r="V816" i="1"/>
  <c r="U816" i="1"/>
  <c r="Y692" i="1"/>
  <c r="X692" i="1"/>
  <c r="W692" i="1"/>
  <c r="V692" i="1"/>
  <c r="U692" i="1"/>
  <c r="Y379" i="1"/>
  <c r="X379" i="1"/>
  <c r="W379" i="1"/>
  <c r="V379" i="1"/>
  <c r="U379" i="1"/>
  <c r="Y1125" i="1"/>
  <c r="X1125" i="1"/>
  <c r="W1125" i="1"/>
  <c r="V1125" i="1"/>
  <c r="U1125" i="1"/>
  <c r="Y1170" i="1"/>
  <c r="W1170" i="1"/>
  <c r="X1170" i="1"/>
  <c r="U1170" i="1"/>
  <c r="V1170" i="1"/>
  <c r="Y1098" i="1"/>
  <c r="X1098" i="1"/>
  <c r="W1098" i="1"/>
  <c r="U1098" i="1"/>
  <c r="V1098" i="1"/>
  <c r="Y1024" i="1"/>
  <c r="X1024" i="1"/>
  <c r="W1024" i="1"/>
  <c r="V1024" i="1"/>
  <c r="U1024" i="1"/>
  <c r="Y929" i="1"/>
  <c r="X929" i="1"/>
  <c r="W929" i="1"/>
  <c r="V929" i="1"/>
  <c r="U929" i="1"/>
  <c r="X827" i="1"/>
  <c r="Y827" i="1"/>
  <c r="W827" i="1"/>
  <c r="V827" i="1"/>
  <c r="U827" i="1"/>
  <c r="Y710" i="1"/>
  <c r="X710" i="1"/>
  <c r="W710" i="1"/>
  <c r="V710" i="1"/>
  <c r="U710" i="1"/>
  <c r="Y430" i="1"/>
  <c r="X430" i="1"/>
  <c r="W430" i="1"/>
  <c r="V430" i="1"/>
  <c r="U430" i="1"/>
  <c r="Y752" i="1"/>
  <c r="X752" i="1"/>
  <c r="W752" i="1"/>
  <c r="V752" i="1"/>
  <c r="U752" i="1"/>
  <c r="Y780" i="1"/>
  <c r="X780" i="1"/>
  <c r="W780" i="1"/>
  <c r="V780" i="1"/>
  <c r="U780" i="1"/>
  <c r="Y1145" i="1"/>
  <c r="X1145" i="1"/>
  <c r="W1145" i="1"/>
  <c r="V1145" i="1"/>
  <c r="U1145" i="1"/>
  <c r="Y1001" i="1"/>
  <c r="X1001" i="1"/>
  <c r="W1001" i="1"/>
  <c r="V1001" i="1"/>
  <c r="U1001" i="1"/>
  <c r="Y889" i="1"/>
  <c r="X889" i="1"/>
  <c r="W889" i="1"/>
  <c r="V889" i="1"/>
  <c r="U889" i="1"/>
  <c r="Y787" i="1"/>
  <c r="X787" i="1"/>
  <c r="W787" i="1"/>
  <c r="V787" i="1"/>
  <c r="U787" i="1"/>
  <c r="Y624" i="1"/>
  <c r="X624" i="1"/>
  <c r="W624" i="1"/>
  <c r="V624" i="1"/>
  <c r="U624" i="1"/>
  <c r="Y251" i="1"/>
  <c r="X251" i="1"/>
  <c r="W251" i="1"/>
  <c r="V251" i="1"/>
  <c r="U251" i="1"/>
  <c r="Y1049" i="1"/>
  <c r="X1049" i="1"/>
  <c r="W1049" i="1"/>
  <c r="V1049" i="1"/>
  <c r="U1049" i="1"/>
  <c r="Y1178" i="1"/>
  <c r="X1178" i="1"/>
  <c r="W1178" i="1"/>
  <c r="V1178" i="1"/>
  <c r="U1178" i="1"/>
  <c r="Y1089" i="1"/>
  <c r="X1089" i="1"/>
  <c r="W1089" i="1"/>
  <c r="V1089" i="1"/>
  <c r="U1089" i="1"/>
  <c r="Y1176" i="1"/>
  <c r="X1176" i="1"/>
  <c r="W1176" i="1"/>
  <c r="V1176" i="1"/>
  <c r="U1176" i="1"/>
  <c r="Y1112" i="1"/>
  <c r="X1112" i="1"/>
  <c r="W1112" i="1"/>
  <c r="V1112" i="1"/>
  <c r="U1112" i="1"/>
  <c r="Y1043" i="1"/>
  <c r="X1043" i="1"/>
  <c r="W1043" i="1"/>
  <c r="V1043" i="1"/>
  <c r="U1043" i="1"/>
  <c r="Y952" i="1"/>
  <c r="X952" i="1"/>
  <c r="W952" i="1"/>
  <c r="V952" i="1"/>
  <c r="U952" i="1"/>
  <c r="Y849" i="1"/>
  <c r="X849" i="1"/>
  <c r="W849" i="1"/>
  <c r="V849" i="1"/>
  <c r="U849" i="1"/>
  <c r="Y740" i="1"/>
  <c r="X740" i="1"/>
  <c r="W740" i="1"/>
  <c r="V740" i="1"/>
  <c r="U740" i="1"/>
  <c r="Y515" i="1"/>
  <c r="X515" i="1"/>
  <c r="W515" i="1"/>
  <c r="V515" i="1"/>
  <c r="U515" i="1"/>
  <c r="Y24" i="1"/>
  <c r="X24" i="1"/>
  <c r="W24" i="1"/>
  <c r="V24" i="1"/>
  <c r="U24" i="1"/>
  <c r="Y1199" i="1"/>
  <c r="X1199" i="1"/>
  <c r="W1199" i="1"/>
  <c r="V1199" i="1"/>
  <c r="U1199" i="1"/>
  <c r="Y1135" i="1"/>
  <c r="X1135" i="1"/>
  <c r="W1135" i="1"/>
  <c r="V1135" i="1"/>
  <c r="U1135" i="1"/>
  <c r="Y1071" i="1"/>
  <c r="X1071" i="1"/>
  <c r="W1071" i="1"/>
  <c r="V1071" i="1"/>
  <c r="U1071" i="1"/>
  <c r="Y988" i="1"/>
  <c r="X988" i="1"/>
  <c r="W988" i="1"/>
  <c r="V988" i="1"/>
  <c r="U988" i="1"/>
  <c r="Y886" i="1"/>
  <c r="X886" i="1"/>
  <c r="W886" i="1"/>
  <c r="V886" i="1"/>
  <c r="U886" i="1"/>
  <c r="Y784" i="1"/>
  <c r="X784" i="1"/>
  <c r="W784" i="1"/>
  <c r="V784" i="1"/>
  <c r="U784" i="1"/>
  <c r="Y615" i="1"/>
  <c r="X615" i="1"/>
  <c r="W615" i="1"/>
  <c r="V615" i="1"/>
  <c r="U615" i="1"/>
  <c r="Y238" i="1"/>
  <c r="X238" i="1"/>
  <c r="W238" i="1"/>
  <c r="V238" i="1"/>
  <c r="U238" i="1"/>
  <c r="Y731" i="1"/>
  <c r="X731" i="1"/>
  <c r="W731" i="1"/>
  <c r="V731" i="1"/>
  <c r="U731" i="1"/>
  <c r="Y662" i="1"/>
  <c r="X662" i="1"/>
  <c r="W662" i="1"/>
  <c r="V662" i="1"/>
  <c r="U662" i="1"/>
  <c r="Y559" i="1"/>
  <c r="X559" i="1"/>
  <c r="W559" i="1"/>
  <c r="V559" i="1"/>
  <c r="U559" i="1"/>
  <c r="Y427" i="1"/>
  <c r="X427" i="1"/>
  <c r="W427" i="1"/>
  <c r="V427" i="1"/>
  <c r="U427" i="1"/>
  <c r="Y256" i="1"/>
  <c r="X256" i="1"/>
  <c r="W256" i="1"/>
  <c r="V256" i="1"/>
  <c r="U256" i="1"/>
  <c r="Y86" i="1"/>
  <c r="W86" i="1"/>
  <c r="X86" i="1"/>
  <c r="V86" i="1"/>
  <c r="U86" i="1"/>
  <c r="Y1026" i="1"/>
  <c r="X1026" i="1"/>
  <c r="W1026" i="1"/>
  <c r="U1026" i="1"/>
  <c r="V1026" i="1"/>
  <c r="Y962" i="1"/>
  <c r="X962" i="1"/>
  <c r="W962" i="1"/>
  <c r="U962" i="1"/>
  <c r="V962" i="1"/>
  <c r="Y898" i="1"/>
  <c r="X898" i="1"/>
  <c r="W898" i="1"/>
  <c r="U898" i="1"/>
  <c r="V898" i="1"/>
  <c r="Y834" i="1"/>
  <c r="X834" i="1"/>
  <c r="W834" i="1"/>
  <c r="U834" i="1"/>
  <c r="V834" i="1"/>
  <c r="Y770" i="1"/>
  <c r="X770" i="1"/>
  <c r="W770" i="1"/>
  <c r="V770" i="1"/>
  <c r="U770" i="1"/>
  <c r="Y706" i="1"/>
  <c r="X706" i="1"/>
  <c r="W706" i="1"/>
  <c r="V706" i="1"/>
  <c r="U706" i="1"/>
  <c r="Y622" i="1"/>
  <c r="X622" i="1"/>
  <c r="W622" i="1"/>
  <c r="V622" i="1"/>
  <c r="U622" i="1"/>
  <c r="Y518" i="1"/>
  <c r="X518" i="1"/>
  <c r="W518" i="1"/>
  <c r="V518" i="1"/>
  <c r="U518" i="1"/>
  <c r="Y360" i="1"/>
  <c r="X360" i="1"/>
  <c r="W360" i="1"/>
  <c r="V360" i="1"/>
  <c r="U360" i="1"/>
  <c r="Y190" i="1"/>
  <c r="X190" i="1"/>
  <c r="W190" i="1"/>
  <c r="V190" i="1"/>
  <c r="U190" i="1"/>
  <c r="Y19" i="1"/>
  <c r="X19" i="1"/>
  <c r="W19" i="1"/>
  <c r="U19" i="1"/>
  <c r="V19" i="1"/>
  <c r="Y668" i="1"/>
  <c r="X668" i="1"/>
  <c r="W668" i="1"/>
  <c r="V668" i="1"/>
  <c r="U668" i="1"/>
  <c r="Y567" i="1"/>
  <c r="X567" i="1"/>
  <c r="W567" i="1"/>
  <c r="V567" i="1"/>
  <c r="U567" i="1"/>
  <c r="Y440" i="1"/>
  <c r="X440" i="1"/>
  <c r="W440" i="1"/>
  <c r="V440" i="1"/>
  <c r="U440" i="1"/>
  <c r="Y270" i="1"/>
  <c r="X270" i="1"/>
  <c r="W270" i="1"/>
  <c r="V270" i="1"/>
  <c r="U270" i="1"/>
  <c r="Y99" i="1"/>
  <c r="X99" i="1"/>
  <c r="W99" i="1"/>
  <c r="V99" i="1"/>
  <c r="U99" i="1"/>
  <c r="Y959" i="1"/>
  <c r="X959" i="1"/>
  <c r="W959" i="1"/>
  <c r="V959" i="1"/>
  <c r="U959" i="1"/>
  <c r="Y895" i="1"/>
  <c r="X895" i="1"/>
  <c r="W895" i="1"/>
  <c r="V895" i="1"/>
  <c r="U895" i="1"/>
  <c r="Y831" i="1"/>
  <c r="X831" i="1"/>
  <c r="W831" i="1"/>
  <c r="V831" i="1"/>
  <c r="U831" i="1"/>
  <c r="Y767" i="1"/>
  <c r="X767" i="1"/>
  <c r="W767" i="1"/>
  <c r="V767" i="1"/>
  <c r="U767" i="1"/>
  <c r="Y703" i="1"/>
  <c r="X703" i="1"/>
  <c r="W703" i="1"/>
  <c r="V703" i="1"/>
  <c r="U703" i="1"/>
  <c r="Y616" i="1"/>
  <c r="X616" i="1"/>
  <c r="W616" i="1"/>
  <c r="V616" i="1"/>
  <c r="U616" i="1"/>
  <c r="Y511" i="1"/>
  <c r="X511" i="1"/>
  <c r="W511" i="1"/>
  <c r="V511" i="1"/>
  <c r="U511" i="1"/>
  <c r="Y352" i="1"/>
  <c r="X352" i="1"/>
  <c r="W352" i="1"/>
  <c r="V352" i="1"/>
  <c r="U352" i="1"/>
  <c r="Y182" i="1"/>
  <c r="X182" i="1"/>
  <c r="W182" i="1"/>
  <c r="V182" i="1"/>
  <c r="U182" i="1"/>
  <c r="Y11" i="1"/>
  <c r="X11" i="1"/>
  <c r="W11" i="1"/>
  <c r="V11" i="1"/>
  <c r="U11" i="1"/>
  <c r="Y1061" i="1"/>
  <c r="X1061" i="1"/>
  <c r="W1061" i="1"/>
  <c r="V1061" i="1"/>
  <c r="U1061" i="1"/>
  <c r="Y997" i="1"/>
  <c r="X997" i="1"/>
  <c r="W997" i="1"/>
  <c r="V997" i="1"/>
  <c r="U997" i="1"/>
  <c r="Y933" i="1"/>
  <c r="X933" i="1"/>
  <c r="W933" i="1"/>
  <c r="V933" i="1"/>
  <c r="U933" i="1"/>
  <c r="Y869" i="1"/>
  <c r="X869" i="1"/>
  <c r="W869" i="1"/>
  <c r="V869" i="1"/>
  <c r="U869" i="1"/>
  <c r="Y805" i="1"/>
  <c r="X805" i="1"/>
  <c r="W805" i="1"/>
  <c r="V805" i="1"/>
  <c r="U805" i="1"/>
  <c r="Y741" i="1"/>
  <c r="X741" i="1"/>
  <c r="W741" i="1"/>
  <c r="V741" i="1"/>
  <c r="U741" i="1"/>
  <c r="Y675" i="1"/>
  <c r="X675" i="1"/>
  <c r="W675" i="1"/>
  <c r="V675" i="1"/>
  <c r="U675" i="1"/>
  <c r="Y575" i="1"/>
  <c r="X575" i="1"/>
  <c r="W575" i="1"/>
  <c r="V575" i="1"/>
  <c r="U575" i="1"/>
  <c r="Y454" i="1"/>
  <c r="X454" i="1"/>
  <c r="W454" i="1"/>
  <c r="V454" i="1"/>
  <c r="U454" i="1"/>
  <c r="Y283" i="1"/>
  <c r="X283" i="1"/>
  <c r="W283" i="1"/>
  <c r="V283" i="1"/>
  <c r="U283" i="1"/>
  <c r="Y112" i="1"/>
  <c r="X112" i="1"/>
  <c r="W112" i="1"/>
  <c r="V112" i="1"/>
  <c r="U112" i="1"/>
  <c r="Y653" i="1"/>
  <c r="X653" i="1"/>
  <c r="W653" i="1"/>
  <c r="V653" i="1"/>
  <c r="U653" i="1"/>
  <c r="Y589" i="1"/>
  <c r="X589" i="1"/>
  <c r="W589" i="1"/>
  <c r="V589" i="1"/>
  <c r="U589" i="1"/>
  <c r="Y525" i="1"/>
  <c r="X525" i="1"/>
  <c r="W525" i="1"/>
  <c r="V525" i="1"/>
  <c r="U525" i="1"/>
  <c r="Y461" i="1"/>
  <c r="X461" i="1"/>
  <c r="W461" i="1"/>
  <c r="V461" i="1"/>
  <c r="U461" i="1"/>
  <c r="Y397" i="1"/>
  <c r="X397" i="1"/>
  <c r="W397" i="1"/>
  <c r="V397" i="1"/>
  <c r="U397" i="1"/>
  <c r="Y333" i="1"/>
  <c r="X333" i="1"/>
  <c r="W333" i="1"/>
  <c r="V333" i="1"/>
  <c r="U333" i="1"/>
  <c r="Y269" i="1"/>
  <c r="X269" i="1"/>
  <c r="W269" i="1"/>
  <c r="V269" i="1"/>
  <c r="U269" i="1"/>
  <c r="Y205" i="1"/>
  <c r="X205" i="1"/>
  <c r="W205" i="1"/>
  <c r="V205" i="1"/>
  <c r="U205" i="1"/>
  <c r="Y141" i="1"/>
  <c r="X141" i="1"/>
  <c r="W141" i="1"/>
  <c r="V141" i="1"/>
  <c r="U141" i="1"/>
  <c r="Y77" i="1"/>
  <c r="X77" i="1"/>
  <c r="W77" i="1"/>
  <c r="V77" i="1"/>
  <c r="U77" i="1"/>
  <c r="Y13" i="1"/>
  <c r="X13" i="1"/>
  <c r="W13" i="1"/>
  <c r="V13" i="1"/>
  <c r="U13" i="1"/>
  <c r="Y468" i="1"/>
  <c r="X468" i="1"/>
  <c r="W468" i="1"/>
  <c r="V468" i="1"/>
  <c r="U468" i="1"/>
  <c r="Y404" i="1"/>
  <c r="X404" i="1"/>
  <c r="W404" i="1"/>
  <c r="V404" i="1"/>
  <c r="U404" i="1"/>
  <c r="Y340" i="1"/>
  <c r="X340" i="1"/>
  <c r="W340" i="1"/>
  <c r="V340" i="1"/>
  <c r="U340" i="1"/>
  <c r="Y276" i="1"/>
  <c r="X276" i="1"/>
  <c r="W276" i="1"/>
  <c r="V276" i="1"/>
  <c r="U276" i="1"/>
  <c r="Y212" i="1"/>
  <c r="X212" i="1"/>
  <c r="W212" i="1"/>
  <c r="V212" i="1"/>
  <c r="U212" i="1"/>
  <c r="Y148" i="1"/>
  <c r="X148" i="1"/>
  <c r="W148" i="1"/>
  <c r="V148" i="1"/>
  <c r="U148" i="1"/>
  <c r="Y84" i="1"/>
  <c r="X84" i="1"/>
  <c r="W84" i="1"/>
  <c r="V84" i="1"/>
  <c r="U84" i="1"/>
  <c r="Y20" i="1"/>
  <c r="X20" i="1"/>
  <c r="W20" i="1"/>
  <c r="V20" i="1"/>
  <c r="U20" i="1"/>
  <c r="Y610" i="1"/>
  <c r="X610" i="1"/>
  <c r="W610" i="1"/>
  <c r="V610" i="1"/>
  <c r="U610" i="1"/>
  <c r="Y546" i="1"/>
  <c r="X546" i="1"/>
  <c r="W546" i="1"/>
  <c r="V546" i="1"/>
  <c r="U546" i="1"/>
  <c r="Y482" i="1"/>
  <c r="X482" i="1"/>
  <c r="W482" i="1"/>
  <c r="V482" i="1"/>
  <c r="U482" i="1"/>
  <c r="Y418" i="1"/>
  <c r="X418" i="1"/>
  <c r="W418" i="1"/>
  <c r="V418" i="1"/>
  <c r="U418" i="1"/>
  <c r="Y354" i="1"/>
  <c r="X354" i="1"/>
  <c r="W354" i="1"/>
  <c r="V354" i="1"/>
  <c r="U354" i="1"/>
  <c r="Y290" i="1"/>
  <c r="X290" i="1"/>
  <c r="W290" i="1"/>
  <c r="V290" i="1"/>
  <c r="U290" i="1"/>
  <c r="Y226" i="1"/>
  <c r="X226" i="1"/>
  <c r="W226" i="1"/>
  <c r="V226" i="1"/>
  <c r="U226" i="1"/>
  <c r="Y162" i="1"/>
  <c r="X162" i="1"/>
  <c r="W162" i="1"/>
  <c r="V162" i="1"/>
  <c r="U162" i="1"/>
  <c r="Y98" i="1"/>
  <c r="X98" i="1"/>
  <c r="W98" i="1"/>
  <c r="V98" i="1"/>
  <c r="U98" i="1"/>
  <c r="Y34" i="1"/>
  <c r="X34" i="1"/>
  <c r="W34" i="1"/>
  <c r="V34" i="1"/>
  <c r="U34" i="1"/>
  <c r="Y649" i="1"/>
  <c r="X649" i="1"/>
  <c r="W649" i="1"/>
  <c r="V649" i="1"/>
  <c r="U649" i="1"/>
  <c r="X585" i="1"/>
  <c r="Y585" i="1"/>
  <c r="W585" i="1"/>
  <c r="V585" i="1"/>
  <c r="U585" i="1"/>
  <c r="Y521" i="1"/>
  <c r="X521" i="1"/>
  <c r="W521" i="1"/>
  <c r="V521" i="1"/>
  <c r="U521" i="1"/>
  <c r="Y457" i="1"/>
  <c r="X457" i="1"/>
  <c r="W457" i="1"/>
  <c r="V457" i="1"/>
  <c r="U457" i="1"/>
  <c r="Y393" i="1"/>
  <c r="X393" i="1"/>
  <c r="W393" i="1"/>
  <c r="V393" i="1"/>
  <c r="U393" i="1"/>
  <c r="Y329" i="1"/>
  <c r="X329" i="1"/>
  <c r="W329" i="1"/>
  <c r="V329" i="1"/>
  <c r="U329" i="1"/>
  <c r="Y265" i="1"/>
  <c r="X265" i="1"/>
  <c r="W265" i="1"/>
  <c r="V265" i="1"/>
  <c r="U265" i="1"/>
  <c r="Y201" i="1"/>
  <c r="X201" i="1"/>
  <c r="W201" i="1"/>
  <c r="V201" i="1"/>
  <c r="U201" i="1"/>
  <c r="Y137" i="1"/>
  <c r="X137" i="1"/>
  <c r="W137" i="1"/>
  <c r="V137" i="1"/>
  <c r="U137" i="1"/>
  <c r="Y73" i="1"/>
  <c r="X73" i="1"/>
  <c r="W73" i="1"/>
  <c r="V73" i="1"/>
  <c r="U73" i="1"/>
  <c r="Y9" i="1"/>
  <c r="X9" i="1"/>
  <c r="W9" i="1"/>
  <c r="V9" i="1"/>
  <c r="U9" i="1"/>
  <c r="Y415" i="1"/>
  <c r="X415" i="1"/>
  <c r="W415" i="1"/>
  <c r="V415" i="1"/>
  <c r="U415" i="1"/>
  <c r="Y351" i="1"/>
  <c r="X351" i="1"/>
  <c r="W351" i="1"/>
  <c r="V351" i="1"/>
  <c r="U351" i="1"/>
  <c r="Y287" i="1"/>
  <c r="X287" i="1"/>
  <c r="W287" i="1"/>
  <c r="V287" i="1"/>
  <c r="U287" i="1"/>
  <c r="Y223" i="1"/>
  <c r="X223" i="1"/>
  <c r="W223" i="1"/>
  <c r="V223" i="1"/>
  <c r="U223" i="1"/>
  <c r="Y159" i="1"/>
  <c r="X159" i="1"/>
  <c r="W159" i="1"/>
  <c r="V159" i="1"/>
  <c r="U159" i="1"/>
  <c r="Y95" i="1"/>
  <c r="X95" i="1"/>
  <c r="W95" i="1"/>
  <c r="V95" i="1"/>
  <c r="U95" i="1"/>
  <c r="Y31" i="1"/>
  <c r="X31" i="1"/>
  <c r="W31" i="1"/>
  <c r="V31" i="1"/>
  <c r="U31" i="1"/>
  <c r="Y543" i="1"/>
  <c r="X543" i="1"/>
  <c r="W543" i="1"/>
  <c r="V543" i="1"/>
  <c r="U543" i="1"/>
  <c r="Y984" i="1"/>
  <c r="X984" i="1"/>
  <c r="W984" i="1"/>
  <c r="V984" i="1"/>
  <c r="U984" i="1"/>
  <c r="Y1147" i="1"/>
  <c r="X1147" i="1"/>
  <c r="W1147" i="1"/>
  <c r="V1147" i="1"/>
  <c r="U1147" i="1"/>
  <c r="Y1014" i="1"/>
  <c r="X1014" i="1"/>
  <c r="W1014" i="1"/>
  <c r="V1014" i="1"/>
  <c r="U1014" i="1"/>
  <c r="Y876" i="1"/>
  <c r="X876" i="1"/>
  <c r="W876" i="1"/>
  <c r="V876" i="1"/>
  <c r="U876" i="1"/>
  <c r="Y1168" i="1"/>
  <c r="X1168" i="1"/>
  <c r="W1168" i="1"/>
  <c r="V1168" i="1"/>
  <c r="U1168" i="1"/>
  <c r="Y724" i="1"/>
  <c r="X724" i="1"/>
  <c r="W724" i="1"/>
  <c r="V724" i="1"/>
  <c r="U724" i="1"/>
  <c r="Y1063" i="1"/>
  <c r="X1063" i="1"/>
  <c r="W1063" i="1"/>
  <c r="V1063" i="1"/>
  <c r="U1063" i="1"/>
  <c r="Y179" i="1"/>
  <c r="X179" i="1"/>
  <c r="W179" i="1"/>
  <c r="V179" i="1"/>
  <c r="U179" i="1"/>
  <c r="Y656" i="1"/>
  <c r="X656" i="1"/>
  <c r="W656" i="1"/>
  <c r="V656" i="1"/>
  <c r="U656" i="1"/>
  <c r="Y555" i="1"/>
  <c r="X555" i="1"/>
  <c r="W555" i="1"/>
  <c r="V555" i="1"/>
  <c r="U555" i="1"/>
  <c r="Y419" i="1"/>
  <c r="X419" i="1"/>
  <c r="W419" i="1"/>
  <c r="V419" i="1"/>
  <c r="U419" i="1"/>
  <c r="Y248" i="1"/>
  <c r="X248" i="1"/>
  <c r="W248" i="1"/>
  <c r="V248" i="1"/>
  <c r="U248" i="1"/>
  <c r="Y78" i="1"/>
  <c r="X78" i="1"/>
  <c r="W78" i="1"/>
  <c r="V78" i="1"/>
  <c r="U78" i="1"/>
  <c r="Y951" i="1"/>
  <c r="X951" i="1"/>
  <c r="W951" i="1"/>
  <c r="V951" i="1"/>
  <c r="U951" i="1"/>
  <c r="Y887" i="1"/>
  <c r="X887" i="1"/>
  <c r="W887" i="1"/>
  <c r="V887" i="1"/>
  <c r="U887" i="1"/>
  <c r="Y823" i="1"/>
  <c r="X823" i="1"/>
  <c r="W823" i="1"/>
  <c r="V823" i="1"/>
  <c r="U823" i="1"/>
  <c r="Y759" i="1"/>
  <c r="X759" i="1"/>
  <c r="W759" i="1"/>
  <c r="V759" i="1"/>
  <c r="U759" i="1"/>
  <c r="Y695" i="1"/>
  <c r="X695" i="1"/>
  <c r="W695" i="1"/>
  <c r="V695" i="1"/>
  <c r="U695" i="1"/>
  <c r="Y604" i="1"/>
  <c r="X604" i="1"/>
  <c r="W604" i="1"/>
  <c r="V604" i="1"/>
  <c r="U604" i="1"/>
  <c r="Y495" i="1"/>
  <c r="X495" i="1"/>
  <c r="W495" i="1"/>
  <c r="V495" i="1"/>
  <c r="U495" i="1"/>
  <c r="Y331" i="1"/>
  <c r="X331" i="1"/>
  <c r="W331" i="1"/>
  <c r="V331" i="1"/>
  <c r="U331" i="1"/>
  <c r="Y160" i="1"/>
  <c r="X160" i="1"/>
  <c r="W160" i="1"/>
  <c r="V160" i="1"/>
  <c r="U160" i="1"/>
  <c r="Y136" i="1"/>
  <c r="X136" i="1"/>
  <c r="W136" i="1"/>
  <c r="V136" i="1"/>
  <c r="U136" i="1"/>
  <c r="Y1053" i="1"/>
  <c r="X1053" i="1"/>
  <c r="W1053" i="1"/>
  <c r="V1053" i="1"/>
  <c r="U1053" i="1"/>
  <c r="Y989" i="1"/>
  <c r="X989" i="1"/>
  <c r="W989" i="1"/>
  <c r="V989" i="1"/>
  <c r="U989" i="1"/>
  <c r="Y925" i="1"/>
  <c r="X925" i="1"/>
  <c r="W925" i="1"/>
  <c r="V925" i="1"/>
  <c r="U925" i="1"/>
  <c r="Y861" i="1"/>
  <c r="X861" i="1"/>
  <c r="W861" i="1"/>
  <c r="V861" i="1"/>
  <c r="U861" i="1"/>
  <c r="Y797" i="1"/>
  <c r="X797" i="1"/>
  <c r="W797" i="1"/>
  <c r="V797" i="1"/>
  <c r="U797" i="1"/>
  <c r="Y733" i="1"/>
  <c r="X733" i="1"/>
  <c r="W733" i="1"/>
  <c r="V733" i="1"/>
  <c r="U733" i="1"/>
  <c r="Y664" i="1"/>
  <c r="X664" i="1"/>
  <c r="W664" i="1"/>
  <c r="V664" i="1"/>
  <c r="U664" i="1"/>
  <c r="Y563" i="1"/>
  <c r="X563" i="1"/>
  <c r="W563" i="1"/>
  <c r="V563" i="1"/>
  <c r="U563" i="1"/>
  <c r="Y432" i="1"/>
  <c r="X432" i="1"/>
  <c r="W432" i="1"/>
  <c r="V432" i="1"/>
  <c r="U432" i="1"/>
  <c r="Y262" i="1"/>
  <c r="X262" i="1"/>
  <c r="W262" i="1"/>
  <c r="V262" i="1"/>
  <c r="U262" i="1"/>
  <c r="Y91" i="1"/>
  <c r="X91" i="1"/>
  <c r="W91" i="1"/>
  <c r="V91" i="1"/>
  <c r="U91" i="1"/>
  <c r="Y645" i="1"/>
  <c r="X645" i="1"/>
  <c r="W645" i="1"/>
  <c r="V645" i="1"/>
  <c r="U645" i="1"/>
  <c r="Y581" i="1"/>
  <c r="X581" i="1"/>
  <c r="W581" i="1"/>
  <c r="V581" i="1"/>
  <c r="U581" i="1"/>
  <c r="Y517" i="1"/>
  <c r="X517" i="1"/>
  <c r="W517" i="1"/>
  <c r="V517" i="1"/>
  <c r="U517" i="1"/>
  <c r="Y453" i="1"/>
  <c r="X453" i="1"/>
  <c r="W453" i="1"/>
  <c r="V453" i="1"/>
  <c r="U453" i="1"/>
  <c r="Y389" i="1"/>
  <c r="X389" i="1"/>
  <c r="W389" i="1"/>
  <c r="V389" i="1"/>
  <c r="U389" i="1"/>
  <c r="Y325" i="1"/>
  <c r="X325" i="1"/>
  <c r="W325" i="1"/>
  <c r="V325" i="1"/>
  <c r="U325" i="1"/>
  <c r="Y261" i="1"/>
  <c r="X261" i="1"/>
  <c r="W261" i="1"/>
  <c r="V261" i="1"/>
  <c r="U261" i="1"/>
  <c r="Y197" i="1"/>
  <c r="X197" i="1"/>
  <c r="W197" i="1"/>
  <c r="V197" i="1"/>
  <c r="U197" i="1"/>
  <c r="Y133" i="1"/>
  <c r="X133" i="1"/>
  <c r="W133" i="1"/>
  <c r="V133" i="1"/>
  <c r="U133" i="1"/>
  <c r="Y69" i="1"/>
  <c r="X69" i="1"/>
  <c r="W69" i="1"/>
  <c r="V69" i="1"/>
  <c r="U69" i="1"/>
  <c r="Y524" i="1"/>
  <c r="X524" i="1"/>
  <c r="W524" i="1"/>
  <c r="V524" i="1"/>
  <c r="U524" i="1"/>
  <c r="Y460" i="1"/>
  <c r="X460" i="1"/>
  <c r="W460" i="1"/>
  <c r="V460" i="1"/>
  <c r="U460" i="1"/>
  <c r="Y396" i="1"/>
  <c r="X396" i="1"/>
  <c r="W396" i="1"/>
  <c r="V396" i="1"/>
  <c r="U396" i="1"/>
  <c r="Y332" i="1"/>
  <c r="X332" i="1"/>
  <c r="W332" i="1"/>
  <c r="V332" i="1"/>
  <c r="U332" i="1"/>
  <c r="Y268" i="1"/>
  <c r="X268" i="1"/>
  <c r="W268" i="1"/>
  <c r="V268" i="1"/>
  <c r="U268" i="1"/>
  <c r="Y204" i="1"/>
  <c r="X204" i="1"/>
  <c r="W204" i="1"/>
  <c r="V204" i="1"/>
  <c r="U204" i="1"/>
  <c r="Y140" i="1"/>
  <c r="X140" i="1"/>
  <c r="W140" i="1"/>
  <c r="V140" i="1"/>
  <c r="U140" i="1"/>
  <c r="Y76" i="1"/>
  <c r="X76" i="1"/>
  <c r="W76" i="1"/>
  <c r="V76" i="1"/>
  <c r="U76" i="1"/>
  <c r="Y12" i="1"/>
  <c r="R25" i="35" s="1"/>
  <c r="X25" i="35" s="1"/>
  <c r="X12" i="1"/>
  <c r="Q25" i="35" s="1"/>
  <c r="W25" i="35" s="1"/>
  <c r="W12" i="1"/>
  <c r="P25" i="35" s="1"/>
  <c r="V25" i="35" s="1"/>
  <c r="V12" i="1"/>
  <c r="O25" i="35" s="1"/>
  <c r="U25" i="35" s="1"/>
  <c r="U12" i="1"/>
  <c r="N25" i="35" s="1"/>
  <c r="Y602" i="1"/>
  <c r="X602" i="1"/>
  <c r="W602" i="1"/>
  <c r="V602" i="1"/>
  <c r="U602" i="1"/>
  <c r="Y538" i="1"/>
  <c r="X538" i="1"/>
  <c r="W538" i="1"/>
  <c r="V538" i="1"/>
  <c r="U538" i="1"/>
  <c r="Y474" i="1"/>
  <c r="X474" i="1"/>
  <c r="W474" i="1"/>
  <c r="V474" i="1"/>
  <c r="U474" i="1"/>
  <c r="Y410" i="1"/>
  <c r="X410" i="1"/>
  <c r="W410" i="1"/>
  <c r="V410" i="1"/>
  <c r="U410" i="1"/>
  <c r="Y346" i="1"/>
  <c r="X346" i="1"/>
  <c r="W346" i="1"/>
  <c r="V346" i="1"/>
  <c r="U346" i="1"/>
  <c r="Y282" i="1"/>
  <c r="X282" i="1"/>
  <c r="W282" i="1"/>
  <c r="V282" i="1"/>
  <c r="U282" i="1"/>
  <c r="Y218" i="1"/>
  <c r="X218" i="1"/>
  <c r="W218" i="1"/>
  <c r="V218" i="1"/>
  <c r="U218" i="1"/>
  <c r="Y154" i="1"/>
  <c r="X154" i="1"/>
  <c r="W154" i="1"/>
  <c r="V154" i="1"/>
  <c r="U154" i="1"/>
  <c r="Y90" i="1"/>
  <c r="X90" i="1"/>
  <c r="W90" i="1"/>
  <c r="V90" i="1"/>
  <c r="U90" i="1"/>
  <c r="Y26" i="1"/>
  <c r="X26" i="1"/>
  <c r="W26" i="1"/>
  <c r="V26" i="1"/>
  <c r="U26" i="1"/>
  <c r="Y641" i="1"/>
  <c r="X641" i="1"/>
  <c r="W641" i="1"/>
  <c r="V641" i="1"/>
  <c r="U641" i="1"/>
  <c r="Y577" i="1"/>
  <c r="X577" i="1"/>
  <c r="W577" i="1"/>
  <c r="V577" i="1"/>
  <c r="U577" i="1"/>
  <c r="Y513" i="1"/>
  <c r="X513" i="1"/>
  <c r="W513" i="1"/>
  <c r="V513" i="1"/>
  <c r="U513" i="1"/>
  <c r="Y449" i="1"/>
  <c r="X449" i="1"/>
  <c r="W449" i="1"/>
  <c r="V449" i="1"/>
  <c r="U449" i="1"/>
  <c r="Y385" i="1"/>
  <c r="X385" i="1"/>
  <c r="W385" i="1"/>
  <c r="V385" i="1"/>
  <c r="U385" i="1"/>
  <c r="Y321" i="1"/>
  <c r="X321" i="1"/>
  <c r="W321" i="1"/>
  <c r="V321" i="1"/>
  <c r="U321" i="1"/>
  <c r="Y257" i="1"/>
  <c r="X257" i="1"/>
  <c r="W257" i="1"/>
  <c r="V257" i="1"/>
  <c r="U257" i="1"/>
  <c r="Y193" i="1"/>
  <c r="X193" i="1"/>
  <c r="W193" i="1"/>
  <c r="V193" i="1"/>
  <c r="U193" i="1"/>
  <c r="Y129" i="1"/>
  <c r="X129" i="1"/>
  <c r="W129" i="1"/>
  <c r="V129" i="1"/>
  <c r="U129" i="1"/>
  <c r="Y65" i="1"/>
  <c r="X65" i="1"/>
  <c r="W65" i="1"/>
  <c r="V65" i="1"/>
  <c r="U65" i="1"/>
  <c r="Y471" i="1"/>
  <c r="X471" i="1"/>
  <c r="W471" i="1"/>
  <c r="V471" i="1"/>
  <c r="U471" i="1"/>
  <c r="Y407" i="1"/>
  <c r="X407" i="1"/>
  <c r="W407" i="1"/>
  <c r="V407" i="1"/>
  <c r="U407" i="1"/>
  <c r="Y343" i="1"/>
  <c r="X343" i="1"/>
  <c r="W343" i="1"/>
  <c r="V343" i="1"/>
  <c r="U343" i="1"/>
  <c r="Y279" i="1"/>
  <c r="X279" i="1"/>
  <c r="W279" i="1"/>
  <c r="V279" i="1"/>
  <c r="U279" i="1"/>
  <c r="Y215" i="1"/>
  <c r="X215" i="1"/>
  <c r="W215" i="1"/>
  <c r="V215" i="1"/>
  <c r="U215" i="1"/>
  <c r="Y151" i="1"/>
  <c r="X151" i="1"/>
  <c r="W151" i="1"/>
  <c r="V151" i="1"/>
  <c r="U151" i="1"/>
  <c r="Y87" i="1"/>
  <c r="X87" i="1"/>
  <c r="W87" i="1"/>
  <c r="V87" i="1"/>
  <c r="U87" i="1"/>
  <c r="Y23" i="1"/>
  <c r="X23" i="1"/>
  <c r="W23" i="1"/>
  <c r="V23" i="1"/>
  <c r="U23" i="1"/>
  <c r="Y505" i="1"/>
  <c r="X505" i="1"/>
  <c r="W505" i="1"/>
  <c r="V505" i="1"/>
  <c r="U505" i="1"/>
  <c r="X441" i="1"/>
  <c r="Y441" i="1"/>
  <c r="W441" i="1"/>
  <c r="V441" i="1"/>
  <c r="U441" i="1"/>
  <c r="Y377" i="1"/>
  <c r="X377" i="1"/>
  <c r="W377" i="1"/>
  <c r="V377" i="1"/>
  <c r="U377" i="1"/>
  <c r="Y313" i="1"/>
  <c r="X313" i="1"/>
  <c r="W313" i="1"/>
  <c r="V313" i="1"/>
  <c r="U313" i="1"/>
  <c r="Y249" i="1"/>
  <c r="X249" i="1"/>
  <c r="W249" i="1"/>
  <c r="V249" i="1"/>
  <c r="U249" i="1"/>
  <c r="Y185" i="1"/>
  <c r="X185" i="1"/>
  <c r="W185" i="1"/>
  <c r="V185" i="1"/>
  <c r="U185" i="1"/>
  <c r="Y121" i="1"/>
  <c r="X121" i="1"/>
  <c r="V121" i="1"/>
  <c r="W121" i="1"/>
  <c r="U121" i="1"/>
  <c r="Y57" i="1"/>
  <c r="X57" i="1"/>
  <c r="W57" i="1"/>
  <c r="V57" i="1"/>
  <c r="U57" i="1"/>
  <c r="Y463" i="1"/>
  <c r="X463" i="1"/>
  <c r="W463" i="1"/>
  <c r="V463" i="1"/>
  <c r="U463" i="1"/>
  <c r="Y399" i="1"/>
  <c r="X399" i="1"/>
  <c r="W399" i="1"/>
  <c r="V399" i="1"/>
  <c r="U399" i="1"/>
  <c r="Y335" i="1"/>
  <c r="X335" i="1"/>
  <c r="W335" i="1"/>
  <c r="V335" i="1"/>
  <c r="U335" i="1"/>
  <c r="Y271" i="1"/>
  <c r="X271" i="1"/>
  <c r="W271" i="1"/>
  <c r="V271" i="1"/>
  <c r="U271" i="1"/>
  <c r="Y207" i="1"/>
  <c r="X207" i="1"/>
  <c r="W207" i="1"/>
  <c r="V207" i="1"/>
  <c r="U207" i="1"/>
  <c r="Y143" i="1"/>
  <c r="X143" i="1"/>
  <c r="W143" i="1"/>
  <c r="V143" i="1"/>
  <c r="U143" i="1"/>
  <c r="Y79" i="1"/>
  <c r="X79" i="1"/>
  <c r="W79" i="1"/>
  <c r="V79" i="1"/>
  <c r="U79" i="1"/>
  <c r="Y15" i="1"/>
  <c r="R27" i="35" s="1"/>
  <c r="X27" i="35" s="1"/>
  <c r="X15" i="1"/>
  <c r="Q27" i="35" s="1"/>
  <c r="W27" i="35" s="1"/>
  <c r="W15" i="1"/>
  <c r="P27" i="35" s="1"/>
  <c r="V27" i="35" s="1"/>
  <c r="V15" i="1"/>
  <c r="O27" i="35" s="1"/>
  <c r="U27" i="35" s="1"/>
  <c r="U15" i="1"/>
  <c r="Y1134" i="1"/>
  <c r="X1134" i="1"/>
  <c r="W1134" i="1"/>
  <c r="V1134" i="1"/>
  <c r="U1134" i="1"/>
  <c r="Y934" i="1"/>
  <c r="X934" i="1"/>
  <c r="W934" i="1"/>
  <c r="V934" i="1"/>
  <c r="U934" i="1"/>
  <c r="Y603" i="1"/>
  <c r="X603" i="1"/>
  <c r="W603" i="1"/>
  <c r="V603" i="1"/>
  <c r="U603" i="1"/>
  <c r="Y803" i="1"/>
  <c r="X803" i="1"/>
  <c r="W803" i="1"/>
  <c r="V803" i="1"/>
  <c r="U803" i="1"/>
  <c r="Y1154" i="1"/>
  <c r="X1154" i="1"/>
  <c r="W1154" i="1"/>
  <c r="U1154" i="1"/>
  <c r="V1154" i="1"/>
  <c r="Y1197" i="1"/>
  <c r="X1197" i="1"/>
  <c r="W1197" i="1"/>
  <c r="V1197" i="1"/>
  <c r="U1197" i="1"/>
  <c r="Y64" i="1"/>
  <c r="X64" i="1"/>
  <c r="W64" i="1"/>
  <c r="V64" i="1"/>
  <c r="U64" i="1"/>
  <c r="Y502" i="1"/>
  <c r="X502" i="1"/>
  <c r="W502" i="1"/>
  <c r="V502" i="1"/>
  <c r="U502" i="1"/>
  <c r="Y923" i="1"/>
  <c r="X923" i="1"/>
  <c r="W923" i="1"/>
  <c r="V923" i="1"/>
  <c r="U923" i="1"/>
  <c r="Y1124" i="1"/>
  <c r="X1124" i="1"/>
  <c r="W1124" i="1"/>
  <c r="V1124" i="1"/>
  <c r="U1124" i="1"/>
  <c r="Y568" i="1"/>
  <c r="X568" i="1"/>
  <c r="W568" i="1"/>
  <c r="V568" i="1"/>
  <c r="U568" i="1"/>
  <c r="Y1139" i="1"/>
  <c r="X1139" i="1"/>
  <c r="W1139" i="1"/>
  <c r="V1139" i="1"/>
  <c r="U1139" i="1"/>
  <c r="Y1007" i="1"/>
  <c r="X1007" i="1"/>
  <c r="W1007" i="1"/>
  <c r="V1007" i="1"/>
  <c r="U1007" i="1"/>
  <c r="Y801" i="1"/>
  <c r="X801" i="1"/>
  <c r="W801" i="1"/>
  <c r="V801" i="1"/>
  <c r="U801" i="1"/>
  <c r="Y966" i="1"/>
  <c r="X966" i="1"/>
  <c r="W966" i="1"/>
  <c r="V966" i="1"/>
  <c r="U966" i="1"/>
  <c r="Y1177" i="1"/>
  <c r="X1177" i="1"/>
  <c r="W1177" i="1"/>
  <c r="V1177" i="1"/>
  <c r="U1177" i="1"/>
  <c r="Y497" i="1"/>
  <c r="X497" i="1"/>
  <c r="W497" i="1"/>
  <c r="V497" i="1"/>
  <c r="U497" i="1"/>
  <c r="Y433" i="1"/>
  <c r="X433" i="1"/>
  <c r="W433" i="1"/>
  <c r="V433" i="1"/>
  <c r="U433" i="1"/>
  <c r="Y369" i="1"/>
  <c r="X369" i="1"/>
  <c r="W369" i="1"/>
  <c r="U369" i="1"/>
  <c r="V369" i="1"/>
  <c r="X305" i="1"/>
  <c r="Y305" i="1"/>
  <c r="W305" i="1"/>
  <c r="V305" i="1"/>
  <c r="U305" i="1"/>
  <c r="Y241" i="1"/>
  <c r="X241" i="1"/>
  <c r="W241" i="1"/>
  <c r="V241" i="1"/>
  <c r="U241" i="1"/>
  <c r="X177" i="1"/>
  <c r="Y177" i="1"/>
  <c r="W177" i="1"/>
  <c r="V177" i="1"/>
  <c r="U177" i="1"/>
  <c r="X113" i="1"/>
  <c r="Y113" i="1"/>
  <c r="W113" i="1"/>
  <c r="V113" i="1"/>
  <c r="U113" i="1"/>
  <c r="Y49" i="1"/>
  <c r="X49" i="1"/>
  <c r="W49" i="1"/>
  <c r="V49" i="1"/>
  <c r="U49" i="1"/>
  <c r="Y455" i="1"/>
  <c r="X455" i="1"/>
  <c r="W455" i="1"/>
  <c r="U455" i="1"/>
  <c r="V455" i="1"/>
  <c r="Y391" i="1"/>
  <c r="X391" i="1"/>
  <c r="W391" i="1"/>
  <c r="U391" i="1"/>
  <c r="V391" i="1"/>
  <c r="Y327" i="1"/>
  <c r="X327" i="1"/>
  <c r="W327" i="1"/>
  <c r="V327" i="1"/>
  <c r="U327" i="1"/>
  <c r="Y263" i="1"/>
  <c r="X263" i="1"/>
  <c r="W263" i="1"/>
  <c r="V263" i="1"/>
  <c r="U263" i="1"/>
  <c r="Y199" i="1"/>
  <c r="X199" i="1"/>
  <c r="W199" i="1"/>
  <c r="V199" i="1"/>
  <c r="U199" i="1"/>
  <c r="Y135" i="1"/>
  <c r="X135" i="1"/>
  <c r="W135" i="1"/>
  <c r="V135" i="1"/>
  <c r="U135" i="1"/>
  <c r="Y71" i="1"/>
  <c r="X71" i="1"/>
  <c r="W71" i="1"/>
  <c r="V71" i="1"/>
  <c r="U71" i="1"/>
  <c r="Y7" i="1"/>
  <c r="F26" i="33" s="1"/>
  <c r="G26" i="35" s="1"/>
  <c r="X7" i="1"/>
  <c r="E26" i="33" s="1"/>
  <c r="F26" i="35" s="1"/>
  <c r="W7" i="1"/>
  <c r="D26" i="33" s="1"/>
  <c r="E26" i="35" s="1"/>
  <c r="V7" i="1"/>
  <c r="U7" i="1"/>
  <c r="A1" i="33"/>
  <c r="O24" i="35" l="1"/>
  <c r="U24" i="35" s="1"/>
  <c r="P24" i="35"/>
  <c r="V24" i="35" s="1"/>
  <c r="Q24" i="35"/>
  <c r="W24" i="35" s="1"/>
  <c r="R24" i="35"/>
  <c r="X24" i="35" s="1"/>
  <c r="N24" i="35"/>
  <c r="P26" i="35"/>
  <c r="V26" i="35" s="1"/>
  <c r="R26" i="35"/>
  <c r="X26" i="35" s="1"/>
  <c r="N27" i="35"/>
  <c r="T27" i="35" s="1"/>
  <c r="N26" i="35"/>
  <c r="T26" i="35" s="1"/>
  <c r="O26" i="35"/>
  <c r="U26" i="35" s="1"/>
  <c r="Q26" i="35"/>
  <c r="W26" i="35" s="1"/>
  <c r="C26" i="33"/>
  <c r="D26" i="35" s="1"/>
  <c r="T25" i="35"/>
  <c r="T24" i="35"/>
  <c r="F11" i="33"/>
  <c r="G11" i="35" s="1"/>
  <c r="C11" i="33"/>
  <c r="D11" i="35" s="1"/>
  <c r="D11" i="33"/>
  <c r="E11" i="33"/>
  <c r="F11" i="35" s="1"/>
  <c r="C27" i="33"/>
  <c r="D27" i="35" s="1"/>
  <c r="F27" i="33"/>
  <c r="G27" i="35" s="1"/>
  <c r="B27" i="33"/>
  <c r="C27" i="35" s="1"/>
  <c r="C24" i="33"/>
  <c r="D24" i="35" s="1"/>
  <c r="D24" i="33"/>
  <c r="E24" i="35" s="1"/>
  <c r="E24" i="33"/>
  <c r="F24" i="35" s="1"/>
  <c r="F24" i="33"/>
  <c r="G24" i="35" s="1"/>
  <c r="D27" i="33"/>
  <c r="E27" i="35" s="1"/>
  <c r="E27" i="33"/>
  <c r="F27" i="35" s="1"/>
  <c r="B24" i="33"/>
  <c r="C24" i="35" s="1"/>
  <c r="Z433" i="1"/>
  <c r="Z1124" i="1"/>
  <c r="Z934" i="1"/>
  <c r="Z399" i="1"/>
  <c r="Z441" i="1"/>
  <c r="Z407" i="1"/>
  <c r="Z449" i="1"/>
  <c r="Z282" i="1"/>
  <c r="Z140" i="1"/>
  <c r="Z133" i="1"/>
  <c r="Z645" i="1"/>
  <c r="Z861" i="1"/>
  <c r="Z604" i="1"/>
  <c r="Z369" i="1"/>
  <c r="Z419" i="1"/>
  <c r="Z1014" i="1"/>
  <c r="Z287" i="1"/>
  <c r="Z329" i="1"/>
  <c r="Z162" i="1"/>
  <c r="Z20" i="1"/>
  <c r="Z13" i="1"/>
  <c r="Z525" i="1"/>
  <c r="Z741" i="1"/>
  <c r="Z352" i="1"/>
  <c r="Z99" i="1"/>
  <c r="Z518" i="1"/>
  <c r="Z86" i="1"/>
  <c r="Z784" i="1"/>
  <c r="Z740" i="1"/>
  <c r="Z1049" i="1"/>
  <c r="Z752" i="1"/>
  <c r="Z1125" i="1"/>
  <c r="Z499" i="1"/>
  <c r="Z1140" i="1"/>
  <c r="Z1182" i="1"/>
  <c r="Z689" i="1"/>
  <c r="Z167" i="1"/>
  <c r="Z209" i="1"/>
  <c r="Z42" i="1"/>
  <c r="Z554" i="1"/>
  <c r="Z412" i="1"/>
  <c r="Z405" i="1"/>
  <c r="Z588" i="1"/>
  <c r="Z32" i="1"/>
  <c r="Z903" i="1"/>
  <c r="Z211" i="1"/>
  <c r="Z294" i="1"/>
  <c r="Z123" i="1"/>
  <c r="Z1105" i="1"/>
  <c r="Z1161" i="1"/>
  <c r="Z1099" i="1"/>
  <c r="Z1006" i="1"/>
  <c r="Z1158" i="1"/>
  <c r="Z650" i="1"/>
  <c r="Z459" i="1"/>
  <c r="Z737" i="1"/>
  <c r="Z908" i="1"/>
  <c r="Z146" i="1"/>
  <c r="Z652" i="1"/>
  <c r="Z687" i="1"/>
  <c r="Z758" i="1"/>
  <c r="Z38" i="1"/>
  <c r="Z1073" i="1"/>
  <c r="Z998" i="1"/>
  <c r="Z25" i="1"/>
  <c r="Z537" i="1"/>
  <c r="Z370" i="1"/>
  <c r="Z228" i="1"/>
  <c r="Z221" i="1"/>
  <c r="Z155" i="1"/>
  <c r="Z949" i="1"/>
  <c r="Z719" i="1"/>
  <c r="Z592" i="1"/>
  <c r="Z786" i="1"/>
  <c r="Z88" i="1"/>
  <c r="Z976" i="1"/>
  <c r="Z280" i="1"/>
  <c r="Z383" i="1"/>
  <c r="Z425" i="1"/>
  <c r="Z258" i="1"/>
  <c r="Z116" i="1"/>
  <c r="Z109" i="1"/>
  <c r="Z621" i="1"/>
  <c r="Z837" i="1"/>
  <c r="Z566" i="1"/>
  <c r="Z355" i="1"/>
  <c r="Z671" i="1"/>
  <c r="Z342" i="1"/>
  <c r="Z793" i="1"/>
  <c r="Z732" i="1"/>
  <c r="Z444" i="1"/>
  <c r="Z35" i="1"/>
  <c r="Z913" i="1"/>
  <c r="Z1048" i="1"/>
  <c r="Z189" i="1"/>
  <c r="Z318" i="1"/>
  <c r="Z131" i="1"/>
  <c r="Z339" i="1"/>
  <c r="Z779" i="1"/>
  <c r="Z764" i="1"/>
  <c r="Z1118" i="1"/>
  <c r="Z859" i="1"/>
  <c r="Z1193" i="1"/>
  <c r="Z1019" i="1"/>
  <c r="Z17" i="1"/>
  <c r="Z529" i="1"/>
  <c r="Z362" i="1"/>
  <c r="Z220" i="1"/>
  <c r="Z213" i="1"/>
  <c r="Z134" i="1"/>
  <c r="Z941" i="1"/>
  <c r="Z711" i="1"/>
  <c r="Z580" i="1"/>
  <c r="Z778" i="1"/>
  <c r="Z572" i="1"/>
  <c r="Z1079" i="1"/>
  <c r="Z1054" i="1"/>
  <c r="Z800" i="1"/>
  <c r="Z840" i="1"/>
  <c r="Z828" i="1"/>
  <c r="Z670" i="1"/>
  <c r="Z230" i="1"/>
  <c r="Z625" i="1"/>
  <c r="Z219" i="1"/>
  <c r="Z135" i="1"/>
  <c r="Z177" i="1"/>
  <c r="Z900" i="1"/>
  <c r="Z819" i="1"/>
  <c r="Z987" i="1"/>
  <c r="Z629" i="1"/>
  <c r="Z94" i="1"/>
  <c r="Z682" i="1"/>
  <c r="Z46" i="1"/>
  <c r="Z1116" i="1"/>
  <c r="Z61" i="1"/>
  <c r="Z304" i="1"/>
  <c r="Z445" i="1"/>
  <c r="Z147" i="1"/>
  <c r="Z1096" i="1"/>
  <c r="Z1059" i="1"/>
  <c r="Z1191" i="1"/>
  <c r="Z1069" i="1"/>
  <c r="Z367" i="1"/>
  <c r="Z409" i="1"/>
  <c r="Z242" i="1"/>
  <c r="Z100" i="1"/>
  <c r="Z93" i="1"/>
  <c r="Z605" i="1"/>
  <c r="Z821" i="1"/>
  <c r="Z540" i="1"/>
  <c r="Z312" i="1"/>
  <c r="Z647" i="1"/>
  <c r="Z850" i="1"/>
  <c r="Z299" i="1"/>
  <c r="Z912" i="1"/>
  <c r="Z875" i="1"/>
  <c r="Z366" i="1"/>
  <c r="Z526" i="1"/>
  <c r="Z488" i="1"/>
  <c r="Z700" i="1"/>
  <c r="Z838" i="1"/>
  <c r="Z897" i="1"/>
  <c r="Z810" i="1"/>
  <c r="Z851" i="1"/>
  <c r="Z806" i="1"/>
  <c r="Z253" i="1"/>
  <c r="Z398" i="1"/>
  <c r="Z926" i="1"/>
  <c r="Z158" i="1"/>
  <c r="Z873" i="1"/>
  <c r="Z1004" i="1"/>
  <c r="Z303" i="1"/>
  <c r="Z345" i="1"/>
  <c r="Z178" i="1"/>
  <c r="Z36" i="1"/>
  <c r="Z29" i="1"/>
  <c r="Z541" i="1"/>
  <c r="Z757" i="1"/>
  <c r="Z395" i="1"/>
  <c r="Z142" i="1"/>
  <c r="Z544" i="1"/>
  <c r="Z128" i="1"/>
  <c r="Z809" i="1"/>
  <c r="Z772" i="1"/>
  <c r="Z1133" i="1"/>
  <c r="Z59" i="1"/>
  <c r="Z782" i="1"/>
  <c r="Z720" i="1"/>
  <c r="Z1123" i="1"/>
  <c r="Z458" i="1"/>
  <c r="Z788" i="1"/>
  <c r="Z1142" i="1"/>
  <c r="Z637" i="1"/>
  <c r="Z486" i="1"/>
  <c r="Z574" i="1"/>
  <c r="Z608" i="1"/>
  <c r="Z375" i="1"/>
  <c r="Z417" i="1"/>
  <c r="Z250" i="1"/>
  <c r="Z108" i="1"/>
  <c r="Z101" i="1"/>
  <c r="Z613" i="1"/>
  <c r="Z347" i="1"/>
  <c r="Z829" i="1"/>
  <c r="Z552" i="1"/>
  <c r="Z334" i="1"/>
  <c r="Z660" i="1"/>
  <c r="Z320" i="1"/>
  <c r="Z924" i="1"/>
  <c r="Z888" i="1"/>
  <c r="Z422" i="1"/>
  <c r="Z560" i="1"/>
  <c r="Z531" i="1"/>
  <c r="Z820" i="1"/>
  <c r="Z640" i="1"/>
  <c r="Z940" i="1"/>
  <c r="Z494" i="1"/>
  <c r="Z188" i="1"/>
  <c r="Z579" i="1"/>
  <c r="Z126" i="1"/>
  <c r="Z950" i="1"/>
  <c r="Z208" i="1"/>
  <c r="Z274" i="1"/>
  <c r="Z853" i="1"/>
  <c r="Z43" i="1"/>
  <c r="Z315" i="1"/>
  <c r="Z762" i="1"/>
  <c r="Z697" i="1"/>
  <c r="Z191" i="1"/>
  <c r="Z233" i="1"/>
  <c r="Z66" i="1"/>
  <c r="Z578" i="1"/>
  <c r="Z436" i="1"/>
  <c r="Z429" i="1"/>
  <c r="Z627" i="1"/>
  <c r="Z96" i="1"/>
  <c r="Z927" i="1"/>
  <c r="Z275" i="1"/>
  <c r="Z994" i="1"/>
  <c r="Z1167" i="1"/>
  <c r="Z152" i="1"/>
  <c r="Z266" i="1"/>
  <c r="Z909" i="1"/>
  <c r="Z707" i="1"/>
  <c r="Z466" i="1"/>
  <c r="Z591" i="1"/>
  <c r="Z1052" i="1"/>
  <c r="Z542" i="1"/>
  <c r="Z1160" i="1"/>
  <c r="Z905" i="1"/>
  <c r="Z56" i="1"/>
  <c r="Z818" i="1"/>
  <c r="Z27" i="1"/>
  <c r="Z512" i="1"/>
  <c r="Z60" i="1"/>
  <c r="Z288" i="1"/>
  <c r="Z510" i="1"/>
  <c r="Z82" i="1"/>
  <c r="Z550" i="1"/>
  <c r="Z904" i="1"/>
  <c r="Z439" i="1"/>
  <c r="Z481" i="1"/>
  <c r="Z314" i="1"/>
  <c r="Z172" i="1"/>
  <c r="Z165" i="1"/>
  <c r="Z677" i="1"/>
  <c r="Z893" i="1"/>
  <c r="Z496" i="1"/>
  <c r="Z730" i="1"/>
  <c r="Z487" i="1"/>
  <c r="Z1020" i="1"/>
  <c r="Z990" i="1"/>
  <c r="Z708" i="1"/>
  <c r="Z760" i="1"/>
  <c r="Z745" i="1"/>
  <c r="Z443" i="1"/>
  <c r="Z1149" i="1"/>
  <c r="Z835" i="1"/>
  <c r="Z1028" i="1"/>
  <c r="Z916" i="1"/>
  <c r="Z255" i="1"/>
  <c r="Z297" i="1"/>
  <c r="Z263" i="1"/>
  <c r="Z455" i="1"/>
  <c r="Z313" i="1"/>
  <c r="Z321" i="1"/>
  <c r="Z71" i="1"/>
  <c r="Z113" i="1"/>
  <c r="Z966" i="1"/>
  <c r="Z64" i="1"/>
  <c r="Z79" i="1"/>
  <c r="Z121" i="1"/>
  <c r="Z87" i="1"/>
  <c r="Z129" i="1"/>
  <c r="Z641" i="1"/>
  <c r="Z474" i="1"/>
  <c r="Z332" i="1"/>
  <c r="Z325" i="1"/>
  <c r="Z432" i="1"/>
  <c r="Z1053" i="1"/>
  <c r="Z823" i="1"/>
  <c r="Z179" i="1"/>
  <c r="Z543" i="1"/>
  <c r="Z9" i="1"/>
  <c r="Z521" i="1"/>
  <c r="Z354" i="1"/>
  <c r="Z212" i="1"/>
  <c r="Z205" i="1"/>
  <c r="Z112" i="1"/>
  <c r="Z933" i="1"/>
  <c r="Z703" i="1"/>
  <c r="Z567" i="1"/>
  <c r="Z770" i="1"/>
  <c r="Z962" i="1"/>
  <c r="Z559" i="1"/>
  <c r="Z1071" i="1"/>
  <c r="Z1043" i="1"/>
  <c r="Z787" i="1"/>
  <c r="Z827" i="1"/>
  <c r="Z1098" i="1"/>
  <c r="Z816" i="1"/>
  <c r="Z638" i="1"/>
  <c r="Z174" i="1"/>
  <c r="Z1127" i="1"/>
  <c r="Z216" i="1"/>
  <c r="Z359" i="1"/>
  <c r="Z401" i="1"/>
  <c r="Z234" i="1"/>
  <c r="Z92" i="1"/>
  <c r="Z85" i="1"/>
  <c r="Z597" i="1"/>
  <c r="Z813" i="1"/>
  <c r="Z527" i="1"/>
  <c r="Z291" i="1"/>
  <c r="Z635" i="1"/>
  <c r="Z842" i="1"/>
  <c r="Z278" i="1"/>
  <c r="Z899" i="1"/>
  <c r="Z862" i="1"/>
  <c r="Z307" i="1"/>
  <c r="Z483" i="1"/>
  <c r="Z435" i="1"/>
  <c r="Z1165" i="1"/>
  <c r="Z336" i="1"/>
  <c r="Z750" i="1"/>
  <c r="Z309" i="1"/>
  <c r="Z712" i="1"/>
  <c r="Z1088" i="1"/>
  <c r="Z535" i="1"/>
  <c r="Z260" i="1"/>
  <c r="Z963" i="1"/>
  <c r="Z632" i="1"/>
  <c r="Z406" i="1"/>
  <c r="Z814" i="1"/>
  <c r="Z175" i="1"/>
  <c r="Z217" i="1"/>
  <c r="Z50" i="1"/>
  <c r="Z562" i="1"/>
  <c r="Z420" i="1"/>
  <c r="Z978" i="1"/>
  <c r="Z1007" i="1"/>
  <c r="Z207" i="1"/>
  <c r="Z249" i="1"/>
  <c r="Z215" i="1"/>
  <c r="Z257" i="1"/>
  <c r="Z90" i="1"/>
  <c r="Z602" i="1"/>
  <c r="Z460" i="1"/>
  <c r="Z453" i="1"/>
  <c r="Z664" i="1"/>
  <c r="Z160" i="1"/>
  <c r="Z951" i="1"/>
  <c r="Z724" i="1"/>
  <c r="Z95" i="1"/>
  <c r="Z137" i="1"/>
  <c r="Z649" i="1"/>
  <c r="Z482" i="1"/>
  <c r="Z340" i="1"/>
  <c r="Z333" i="1"/>
  <c r="Z454" i="1"/>
  <c r="Z1061" i="1"/>
  <c r="Z831" i="1"/>
  <c r="Z731" i="1"/>
  <c r="Z1199" i="1"/>
  <c r="Z1176" i="1"/>
  <c r="Z1001" i="1"/>
  <c r="Z1024" i="1"/>
  <c r="Z1015" i="1"/>
  <c r="Z894" i="1"/>
  <c r="Z970" i="1"/>
  <c r="Z1106" i="1"/>
  <c r="Z946" i="1"/>
  <c r="Z199" i="1"/>
  <c r="Z1177" i="1"/>
  <c r="Z1154" i="1"/>
  <c r="Z15" i="1"/>
  <c r="Z57" i="1"/>
  <c r="Z65" i="1"/>
  <c r="Z577" i="1"/>
  <c r="Z410" i="1"/>
  <c r="Z268" i="1"/>
  <c r="Z261" i="1"/>
  <c r="Z262" i="1"/>
  <c r="Z989" i="1"/>
  <c r="Z759" i="1"/>
  <c r="Z656" i="1"/>
  <c r="Z984" i="1"/>
  <c r="Z415" i="1"/>
  <c r="Z457" i="1"/>
  <c r="Z290" i="1"/>
  <c r="Z148" i="1"/>
  <c r="Z141" i="1"/>
  <c r="Z653" i="1"/>
  <c r="Z869" i="1"/>
  <c r="Z616" i="1"/>
  <c r="Z440" i="1"/>
  <c r="Z19" i="1"/>
  <c r="Z706" i="1"/>
  <c r="Z898" i="1"/>
  <c r="Z427" i="1"/>
  <c r="Z988" i="1"/>
  <c r="Z952" i="1"/>
  <c r="Z624" i="1"/>
  <c r="Z710" i="1"/>
  <c r="Z692" i="1"/>
  <c r="Z272" i="1"/>
  <c r="Z996" i="1"/>
  <c r="Z769" i="1"/>
  <c r="Z1083" i="1"/>
  <c r="Z295" i="1"/>
  <c r="Z337" i="1"/>
  <c r="Z170" i="1"/>
  <c r="Z28" i="1"/>
  <c r="Z21" i="1"/>
  <c r="Z533" i="1"/>
  <c r="Z749" i="1"/>
  <c r="Z374" i="1"/>
  <c r="Z120" i="1"/>
  <c r="Z532" i="1"/>
  <c r="Z107" i="1"/>
  <c r="Z796" i="1"/>
  <c r="Z756" i="1"/>
  <c r="Z1101" i="1"/>
  <c r="Z872" i="1"/>
  <c r="Z1189" i="1"/>
  <c r="Z674" i="1"/>
  <c r="Z1148" i="1"/>
  <c r="Z974" i="1"/>
  <c r="Z53" i="1"/>
  <c r="Z206" i="1"/>
  <c r="Z684" i="1"/>
  <c r="Z1131" i="1"/>
  <c r="Z658" i="1"/>
  <c r="Z139" i="1"/>
  <c r="Z110" i="1"/>
  <c r="Z1003" i="1"/>
  <c r="Z1129" i="1"/>
  <c r="Z111" i="1"/>
  <c r="Z153" i="1"/>
  <c r="Z665" i="1"/>
  <c r="Z498" i="1"/>
  <c r="Z356" i="1"/>
  <c r="Z349" i="1"/>
  <c r="Z491" i="1"/>
  <c r="Z391" i="1"/>
  <c r="Z241" i="1"/>
  <c r="B26" i="33"/>
  <c r="C26" i="35" s="1"/>
  <c r="Z7" i="1"/>
  <c r="Z49" i="1"/>
  <c r="Z502" i="1"/>
  <c r="Z23" i="1"/>
  <c r="Z327" i="1"/>
  <c r="Z568" i="1"/>
  <c r="Z603" i="1"/>
  <c r="Z335" i="1"/>
  <c r="Z377" i="1"/>
  <c r="Z343" i="1"/>
  <c r="Z385" i="1"/>
  <c r="Z218" i="1"/>
  <c r="Z76" i="1"/>
  <c r="Z69" i="1"/>
  <c r="Z581" i="1"/>
  <c r="Z797" i="1"/>
  <c r="Z495" i="1"/>
  <c r="Z248" i="1"/>
  <c r="Z876" i="1"/>
  <c r="Z223" i="1"/>
  <c r="Z265" i="1"/>
  <c r="Z98" i="1"/>
  <c r="Z610" i="1"/>
  <c r="Z468" i="1"/>
  <c r="Z461" i="1"/>
  <c r="Z675" i="1"/>
  <c r="Z182" i="1"/>
  <c r="Z959" i="1"/>
  <c r="Z360" i="1"/>
  <c r="Z615" i="1"/>
  <c r="Z515" i="1"/>
  <c r="Z1178" i="1"/>
  <c r="Z780" i="1"/>
  <c r="Z1155" i="1"/>
  <c r="Z1076" i="1"/>
  <c r="Z948" i="1"/>
  <c r="Z991" i="1"/>
  <c r="Z103" i="1"/>
  <c r="Z145" i="1"/>
  <c r="Z657" i="1"/>
  <c r="Z490" i="1"/>
  <c r="Z348" i="1"/>
  <c r="Z341" i="1"/>
  <c r="Z8" i="1"/>
  <c r="Z839" i="1"/>
  <c r="Z739" i="1"/>
  <c r="Z947" i="1"/>
  <c r="Z1184" i="1"/>
  <c r="Z1023" i="1"/>
  <c r="Z1035" i="1"/>
  <c r="Z1025" i="1"/>
  <c r="Z907" i="1"/>
  <c r="Z1008" i="1"/>
  <c r="Z394" i="1"/>
  <c r="Z1037" i="1"/>
  <c r="Z891" i="1"/>
  <c r="Z569" i="1"/>
  <c r="Z70" i="1"/>
  <c r="Z690" i="1"/>
  <c r="Z1055" i="1"/>
  <c r="Z504" i="1"/>
  <c r="Z954" i="1"/>
  <c r="Z939" i="1"/>
  <c r="Z1068" i="1"/>
  <c r="Z431" i="1"/>
  <c r="Z473" i="1"/>
  <c r="Z306" i="1"/>
  <c r="Z164" i="1"/>
  <c r="Z157" i="1"/>
  <c r="Z801" i="1"/>
  <c r="Z1197" i="1"/>
  <c r="Z143" i="1"/>
  <c r="Z185" i="1"/>
  <c r="Z151" i="1"/>
  <c r="Z193" i="1"/>
  <c r="Z26" i="1"/>
  <c r="Z538" i="1"/>
  <c r="Z396" i="1"/>
  <c r="Z389" i="1"/>
  <c r="Z563" i="1"/>
  <c r="Z136" i="1"/>
  <c r="Z887" i="1"/>
  <c r="Z1063" i="1"/>
  <c r="Z31" i="1"/>
  <c r="Z73" i="1"/>
  <c r="Z585" i="1"/>
  <c r="Z418" i="1"/>
  <c r="Z276" i="1"/>
  <c r="Z269" i="1"/>
  <c r="Z283" i="1"/>
  <c r="Z997" i="1"/>
  <c r="Z767" i="1"/>
  <c r="Z668" i="1"/>
  <c r="Z1026" i="1"/>
  <c r="Z662" i="1"/>
  <c r="Z1135" i="1"/>
  <c r="Z1112" i="1"/>
  <c r="Z889" i="1"/>
  <c r="Z929" i="1"/>
  <c r="Z1170" i="1"/>
  <c r="Z918" i="1"/>
  <c r="Z792" i="1"/>
  <c r="Z576" i="1"/>
  <c r="Z836" i="1"/>
  <c r="Z1132" i="1"/>
  <c r="Z423" i="1"/>
  <c r="Z465" i="1"/>
  <c r="Z298" i="1"/>
  <c r="Z156" i="1"/>
  <c r="Z149" i="1"/>
  <c r="Z661" i="1"/>
  <c r="Z475" i="1"/>
  <c r="Z877" i="1"/>
  <c r="Z630" i="1"/>
  <c r="Z462" i="1"/>
  <c r="Z40" i="1"/>
  <c r="Z714" i="1"/>
  <c r="Z906" i="1"/>
  <c r="Z448" i="1"/>
  <c r="Z999" i="1"/>
  <c r="Z964" i="1"/>
  <c r="Z659" i="1"/>
  <c r="Z728" i="1"/>
  <c r="Z713" i="1"/>
  <c r="Z328" i="1"/>
  <c r="Z1060" i="1"/>
  <c r="Z1102" i="1"/>
  <c r="Z501" i="1"/>
  <c r="Z467" i="1"/>
  <c r="Z623" i="1"/>
  <c r="Z857" i="1"/>
  <c r="Z958" i="1"/>
  <c r="Z516" i="1"/>
  <c r="Z879" i="1"/>
  <c r="Z808" i="1"/>
  <c r="Z993" i="1"/>
  <c r="Z723" i="1"/>
  <c r="Z323" i="1"/>
  <c r="Z239" i="1"/>
  <c r="Z281" i="1"/>
  <c r="Z114" i="1"/>
  <c r="Z626" i="1"/>
  <c r="Z484" i="1"/>
  <c r="Z477" i="1"/>
  <c r="Z693" i="1"/>
  <c r="Z224" i="1"/>
  <c r="Z975" i="1"/>
  <c r="Z403" i="1"/>
  <c r="Z497" i="1"/>
  <c r="Z923" i="1"/>
  <c r="Z1134" i="1"/>
  <c r="Z463" i="1"/>
  <c r="Z505" i="1"/>
  <c r="Z471" i="1"/>
  <c r="Z513" i="1"/>
  <c r="Z346" i="1"/>
  <c r="Z204" i="1"/>
  <c r="Z197" i="1"/>
  <c r="Z91" i="1"/>
  <c r="Z925" i="1"/>
  <c r="Z695" i="1"/>
  <c r="Z555" i="1"/>
  <c r="Z1147" i="1"/>
  <c r="Z351" i="1"/>
  <c r="Z393" i="1"/>
  <c r="Z226" i="1"/>
  <c r="Z84" i="1"/>
  <c r="Z77" i="1"/>
  <c r="Z589" i="1"/>
  <c r="Z805" i="1"/>
  <c r="Z511" i="1"/>
  <c r="Z270" i="1"/>
  <c r="Z622" i="1"/>
  <c r="Z834" i="1"/>
  <c r="Z256" i="1"/>
  <c r="Z886" i="1"/>
  <c r="Z849" i="1"/>
  <c r="Z251" i="1"/>
  <c r="Z430" i="1"/>
  <c r="Z379" i="1"/>
  <c r="Z1117" i="1"/>
  <c r="Z166" i="1"/>
  <c r="Z648" i="1"/>
  <c r="Z1077" i="1"/>
  <c r="Z231" i="1"/>
  <c r="Z273" i="1"/>
  <c r="Z106" i="1"/>
  <c r="Z618" i="1"/>
  <c r="Z476" i="1"/>
  <c r="Z469" i="1"/>
  <c r="Z685" i="1"/>
  <c r="Z203" i="1"/>
  <c r="Z967" i="1"/>
  <c r="Z382" i="1"/>
  <c r="Z651" i="1"/>
  <c r="Z551" i="1"/>
  <c r="Z451" i="1"/>
  <c r="Z844" i="1"/>
  <c r="Z1194" i="1"/>
  <c r="Z1163" i="1"/>
  <c r="Z1084" i="1"/>
  <c r="Z1040" i="1"/>
  <c r="Z252" i="1"/>
  <c r="Z807" i="1"/>
  <c r="Z1111" i="1"/>
  <c r="Z880" i="1"/>
  <c r="Z402" i="1"/>
  <c r="Z917" i="1"/>
  <c r="Z384" i="1"/>
  <c r="Z1141" i="1"/>
  <c r="Z698" i="1"/>
  <c r="Z195" i="1"/>
  <c r="Z47" i="1"/>
  <c r="Z89" i="1"/>
  <c r="Z601" i="1"/>
  <c r="Z434" i="1"/>
  <c r="Z292" i="1"/>
  <c r="Z285" i="1"/>
  <c r="Z326" i="1"/>
  <c r="Z1013" i="1"/>
  <c r="Z783" i="1"/>
  <c r="Z688" i="1"/>
  <c r="Z1042" i="1"/>
  <c r="Z683" i="1"/>
  <c r="Z305" i="1"/>
  <c r="Z1139" i="1"/>
  <c r="Z803" i="1"/>
  <c r="Z271" i="1"/>
  <c r="Z279" i="1"/>
  <c r="Z154" i="1"/>
  <c r="Z12" i="1"/>
  <c r="Z524" i="1"/>
  <c r="Z517" i="1"/>
  <c r="Z733" i="1"/>
  <c r="Z331" i="1"/>
  <c r="Z78" i="1"/>
  <c r="Z1168" i="1"/>
  <c r="Z159" i="1"/>
  <c r="Z201" i="1"/>
  <c r="Z34" i="1"/>
  <c r="Z546" i="1"/>
  <c r="Z404" i="1"/>
  <c r="Z397" i="1"/>
  <c r="Z575" i="1"/>
  <c r="Z11" i="1"/>
  <c r="Z895" i="1"/>
  <c r="Z190" i="1"/>
  <c r="Z238" i="1"/>
  <c r="Z24" i="1"/>
  <c r="Z1089" i="1"/>
  <c r="Z1145" i="1"/>
  <c r="Z1091" i="1"/>
  <c r="Z995" i="1"/>
  <c r="Z1094" i="1"/>
  <c r="Z590" i="1"/>
  <c r="Z39" i="1"/>
  <c r="Z81" i="1"/>
  <c r="Z593" i="1"/>
  <c r="Z426" i="1"/>
  <c r="Z284" i="1"/>
  <c r="Z277" i="1"/>
  <c r="Z1005" i="1"/>
  <c r="Z775" i="1"/>
  <c r="Z679" i="1"/>
  <c r="Z1034" i="1"/>
  <c r="Z672" i="1"/>
  <c r="Z1143" i="1"/>
  <c r="Z1120" i="1"/>
  <c r="Z902" i="1"/>
  <c r="Z942" i="1"/>
  <c r="Z931" i="1"/>
  <c r="Z804" i="1"/>
  <c r="Z612" i="1"/>
  <c r="Z138" i="1"/>
  <c r="Z717" i="1"/>
  <c r="Z22" i="1"/>
  <c r="Z1093" i="1"/>
  <c r="Z1198" i="1"/>
  <c r="Z413" i="1"/>
  <c r="Z600" i="1"/>
  <c r="Z54" i="1"/>
  <c r="Z911" i="1"/>
  <c r="Z232" i="1"/>
  <c r="Z350" i="1"/>
  <c r="Z187" i="1"/>
  <c r="Z1121" i="1"/>
  <c r="Z1185" i="1"/>
  <c r="Z1114" i="1"/>
  <c r="Z1107" i="1"/>
  <c r="Z1016" i="1"/>
  <c r="Z539" i="1"/>
  <c r="Z936" i="1"/>
  <c r="Z763" i="1"/>
  <c r="Z1080" i="1"/>
  <c r="Z564" i="1"/>
  <c r="Z390" i="1"/>
  <c r="Z746" i="1"/>
  <c r="Z742" i="1"/>
  <c r="Z1138" i="1"/>
  <c r="Z1180" i="1"/>
  <c r="Z125" i="1"/>
  <c r="Z227" i="1"/>
  <c r="Z882" i="1"/>
  <c r="Z414" i="1"/>
  <c r="Z846" i="1"/>
  <c r="Z890" i="1"/>
  <c r="Z247" i="1"/>
  <c r="Z289" i="1"/>
  <c r="Z122" i="1"/>
  <c r="Z634" i="1"/>
  <c r="Z492" i="1"/>
  <c r="Z485" i="1"/>
  <c r="Z701" i="1"/>
  <c r="Z246" i="1"/>
  <c r="Z655" i="1"/>
  <c r="Z983" i="1"/>
  <c r="Z424" i="1"/>
  <c r="Z1050" i="1"/>
  <c r="Z702" i="1"/>
  <c r="Z620" i="1"/>
  <c r="Z734" i="1"/>
  <c r="Z972" i="1"/>
  <c r="Z718" i="1"/>
  <c r="Z1179" i="1"/>
  <c r="Z1100" i="1"/>
  <c r="Z1174" i="1"/>
  <c r="Z1012" i="1"/>
  <c r="Z1057" i="1"/>
  <c r="Z330" i="1"/>
  <c r="Z845" i="1"/>
  <c r="Z363" i="1"/>
  <c r="Z259" i="1"/>
  <c r="Z961" i="1"/>
  <c r="Z573" i="1"/>
  <c r="Z596" i="1"/>
  <c r="Z921" i="1"/>
  <c r="Z1082" i="1"/>
  <c r="Z910" i="1"/>
  <c r="Z1018" i="1"/>
  <c r="Z985" i="1"/>
  <c r="Z63" i="1"/>
  <c r="Z105" i="1"/>
  <c r="Z617" i="1"/>
  <c r="Z450" i="1"/>
  <c r="Z308" i="1"/>
  <c r="Z301" i="1"/>
  <c r="Z368" i="1"/>
  <c r="Z1029" i="1"/>
  <c r="Z799" i="1"/>
  <c r="Z704" i="1"/>
  <c r="Z866" i="1"/>
  <c r="Z464" i="1"/>
  <c r="Z595" i="1"/>
  <c r="Z1126" i="1"/>
  <c r="Z48" i="1"/>
  <c r="Z874" i="1"/>
  <c r="Z1097" i="1"/>
  <c r="Z633" i="1"/>
  <c r="Z725" i="1"/>
  <c r="Z534" i="1"/>
  <c r="Z264" i="1"/>
  <c r="Z884" i="1"/>
  <c r="Z1090" i="1"/>
  <c r="Z584" i="1"/>
  <c r="Z1087" i="1"/>
  <c r="Z1064" i="1"/>
  <c r="Z812" i="1"/>
  <c r="Z852" i="1"/>
  <c r="Z841" i="1"/>
  <c r="Z694" i="1"/>
  <c r="Z286" i="1"/>
  <c r="Z1103" i="1"/>
  <c r="Z200" i="1"/>
  <c r="Z1038" i="1"/>
  <c r="Z561" i="1"/>
  <c r="Z508" i="1"/>
  <c r="Z935" i="1"/>
  <c r="Z358" i="1"/>
  <c r="Z1067" i="1"/>
  <c r="Z530" i="1"/>
  <c r="Z981" i="1"/>
  <c r="Z715" i="1"/>
  <c r="Z892" i="1"/>
  <c r="Z55" i="1"/>
  <c r="Z97" i="1"/>
  <c r="Z609" i="1"/>
  <c r="Z442" i="1"/>
  <c r="Z300" i="1"/>
  <c r="Z293" i="1"/>
  <c r="Z1021" i="1"/>
  <c r="Z791" i="1"/>
  <c r="Z696" i="1"/>
  <c r="Z858" i="1"/>
  <c r="Z691" i="1"/>
  <c r="Z1159" i="1"/>
  <c r="Z1136" i="1"/>
  <c r="Z928" i="1"/>
  <c r="Z968" i="1"/>
  <c r="Z956" i="1"/>
  <c r="Z830" i="1"/>
  <c r="Z768" i="1"/>
  <c r="Z1157" i="1"/>
  <c r="Z980" i="1"/>
  <c r="Z795" i="1"/>
  <c r="Z373" i="1"/>
  <c r="Z1152" i="1"/>
  <c r="Z748" i="1"/>
  <c r="Z324" i="1"/>
  <c r="Z815" i="1"/>
  <c r="Z1183" i="1"/>
  <c r="Z766" i="1"/>
  <c r="Z1156" i="1"/>
  <c r="Z1062" i="1"/>
  <c r="Z973" i="1"/>
  <c r="Z371" i="1"/>
  <c r="Z847" i="1"/>
  <c r="Z62" i="1"/>
  <c r="Z747" i="1"/>
  <c r="Z1039" i="1"/>
  <c r="Z1192" i="1"/>
  <c r="Z1044" i="1"/>
  <c r="Z1046" i="1"/>
  <c r="Z1036" i="1"/>
  <c r="Z920" i="1"/>
  <c r="Z1086" i="1"/>
  <c r="Z798" i="1"/>
  <c r="Z1130" i="1"/>
  <c r="Z1166" i="1"/>
  <c r="Z565" i="1"/>
  <c r="Z296" i="1"/>
  <c r="Z519" i="1"/>
  <c r="Z1169" i="1"/>
  <c r="Z856" i="1"/>
  <c r="Z388" i="1"/>
  <c r="Z751" i="1"/>
  <c r="Z1119" i="1"/>
  <c r="Z971" i="1"/>
  <c r="Z183" i="1"/>
  <c r="Z225" i="1"/>
  <c r="Z58" i="1"/>
  <c r="Z570" i="1"/>
  <c r="Z428" i="1"/>
  <c r="Z421" i="1"/>
  <c r="Z614" i="1"/>
  <c r="Z75" i="1"/>
  <c r="Z919" i="1"/>
  <c r="Z254" i="1"/>
  <c r="Z986" i="1"/>
  <c r="Z408" i="1"/>
  <c r="Z243" i="1"/>
  <c r="Z1137" i="1"/>
  <c r="Z1122" i="1"/>
  <c r="Z1115" i="1"/>
  <c r="Z1027" i="1"/>
  <c r="Z1030" i="1"/>
  <c r="Z699" i="1"/>
  <c r="Z1000" i="1"/>
  <c r="Z761" i="1"/>
  <c r="Z74" i="1"/>
  <c r="Z536" i="1"/>
  <c r="Z938" i="1"/>
  <c r="Z953" i="1"/>
  <c r="Z456" i="1"/>
  <c r="Z317" i="1"/>
  <c r="Z16" i="1"/>
  <c r="Z1022" i="1"/>
  <c r="Z870" i="1"/>
  <c r="Z1032" i="1"/>
  <c r="Z102" i="1"/>
  <c r="Z41" i="1"/>
  <c r="Z553" i="1"/>
  <c r="Z386" i="1"/>
  <c r="Z244" i="1"/>
  <c r="Z237" i="1"/>
  <c r="Z198" i="1"/>
  <c r="Z965" i="1"/>
  <c r="Z735" i="1"/>
  <c r="Z619" i="1"/>
  <c r="Z802" i="1"/>
  <c r="Z611" i="1"/>
  <c r="Z1081" i="1"/>
  <c r="Z400" i="1"/>
  <c r="Z437" i="1"/>
  <c r="Z583" i="1"/>
  <c r="Z520" i="1"/>
  <c r="Z1074" i="1"/>
  <c r="Z1070" i="1"/>
  <c r="Z240" i="1"/>
  <c r="Z663" i="1"/>
  <c r="Z582" i="1"/>
  <c r="Z669" i="1"/>
  <c r="Z885" i="1"/>
  <c r="Z30" i="1"/>
  <c r="Z643" i="1"/>
  <c r="Z480" i="1"/>
  <c r="Z722" i="1"/>
  <c r="Z914" i="1"/>
  <c r="Z470" i="1"/>
  <c r="Z1009" i="1"/>
  <c r="Z977" i="1"/>
  <c r="Z686" i="1"/>
  <c r="Z744" i="1"/>
  <c r="Z729" i="1"/>
  <c r="Z387" i="1"/>
  <c r="Z1109" i="1"/>
  <c r="Z721" i="1"/>
  <c r="Z1186" i="1"/>
  <c r="Z843" i="1"/>
  <c r="Z316" i="1"/>
  <c r="Z743" i="1"/>
  <c r="Z1041" i="1"/>
  <c r="Z777" i="1"/>
  <c r="Z338" i="1"/>
  <c r="Z789" i="1"/>
  <c r="Z214" i="1"/>
  <c r="Z235" i="1"/>
  <c r="Z33" i="1"/>
  <c r="Z545" i="1"/>
  <c r="Z378" i="1"/>
  <c r="Z236" i="1"/>
  <c r="Z229" i="1"/>
  <c r="Z176" i="1"/>
  <c r="Z957" i="1"/>
  <c r="Z727" i="1"/>
  <c r="Z606" i="1"/>
  <c r="Z794" i="1"/>
  <c r="Z598" i="1"/>
  <c r="Z1095" i="1"/>
  <c r="Z1072" i="1"/>
  <c r="Z825" i="1"/>
  <c r="Z1162" i="1"/>
  <c r="Z865" i="1"/>
  <c r="Z854" i="1"/>
  <c r="Z716" i="1"/>
  <c r="Z344" i="1"/>
  <c r="Z1031" i="1"/>
  <c r="Z776" i="1"/>
  <c r="Z1172" i="1"/>
  <c r="Z117" i="1"/>
  <c r="Z376" i="1"/>
  <c r="Z811" i="1"/>
  <c r="Z960" i="1"/>
  <c r="Z196" i="1"/>
  <c r="Z310" i="1"/>
  <c r="Z790" i="1"/>
  <c r="Z547" i="1"/>
  <c r="Z666" i="1"/>
  <c r="Z319" i="1"/>
  <c r="Z361" i="1"/>
  <c r="Z194" i="1"/>
  <c r="Z52" i="1"/>
  <c r="Z45" i="1"/>
  <c r="Z557" i="1"/>
  <c r="Z773" i="1"/>
  <c r="Z438" i="1"/>
  <c r="Z184" i="1"/>
  <c r="Z571" i="1"/>
  <c r="Z171" i="1"/>
  <c r="Z1144" i="1"/>
  <c r="Z1187" i="1"/>
  <c r="Z124" i="1"/>
  <c r="Z678" i="1"/>
  <c r="Z646" i="1"/>
  <c r="Z1195" i="1"/>
  <c r="Z452" i="1"/>
  <c r="Z1010" i="1"/>
  <c r="Z1078" i="1"/>
  <c r="Z680" i="1"/>
  <c r="Z587" i="1"/>
  <c r="Z607" i="1"/>
  <c r="Z896" i="1"/>
  <c r="Z222" i="1"/>
  <c r="Z1171" i="1"/>
  <c r="Z1092" i="1"/>
  <c r="Z1110" i="1"/>
  <c r="Z1153" i="1"/>
  <c r="Z867" i="1"/>
  <c r="Z202" i="1"/>
  <c r="Z781" i="1"/>
  <c r="Z1002" i="1"/>
  <c r="Z392" i="1"/>
  <c r="Z833" i="1"/>
  <c r="Z381" i="1"/>
  <c r="Z644" i="1"/>
  <c r="Z556" i="1"/>
  <c r="Z1146" i="1"/>
  <c r="Z1051" i="1"/>
  <c r="Z311" i="1"/>
  <c r="Z353" i="1"/>
  <c r="Z186" i="1"/>
  <c r="Z44" i="1"/>
  <c r="Z37" i="1"/>
  <c r="Z549" i="1"/>
  <c r="Z765" i="1"/>
  <c r="Z416" i="1"/>
  <c r="Z163" i="1"/>
  <c r="Z558" i="1"/>
  <c r="Z150" i="1"/>
  <c r="Z822" i="1"/>
  <c r="Z1173" i="1"/>
  <c r="Z144" i="1"/>
  <c r="Z67" i="1"/>
  <c r="Z832" i="1"/>
  <c r="Z1164" i="1"/>
  <c r="Z1190" i="1"/>
  <c r="Z478" i="1"/>
  <c r="Z883" i="1"/>
  <c r="Z586" i="1"/>
  <c r="Z771" i="1"/>
  <c r="Z992" i="1"/>
  <c r="Z18" i="1"/>
  <c r="Z411" i="1"/>
  <c r="Z753" i="1"/>
  <c r="Z864" i="1"/>
  <c r="Z168" i="1"/>
  <c r="Z774" i="1"/>
  <c r="Z127" i="1"/>
  <c r="Z169" i="1"/>
  <c r="Z681" i="1"/>
  <c r="Z514" i="1"/>
  <c r="Z372" i="1"/>
  <c r="Z365" i="1"/>
  <c r="Z523" i="1"/>
  <c r="Z72" i="1"/>
  <c r="Z863" i="1"/>
  <c r="Z930" i="1"/>
  <c r="Z937" i="1"/>
  <c r="Z1066" i="1"/>
  <c r="Z10" i="1"/>
  <c r="Z639" i="1"/>
  <c r="Z192" i="1"/>
  <c r="Z628" i="1"/>
  <c r="Z210" i="1"/>
  <c r="Z115" i="1"/>
  <c r="Z548" i="1"/>
  <c r="Z1075" i="1"/>
  <c r="Z1104" i="1"/>
  <c r="Z1151" i="1"/>
  <c r="Z1128" i="1"/>
  <c r="Z915" i="1"/>
  <c r="Z955" i="1"/>
  <c r="Z944" i="1"/>
  <c r="Z817" i="1"/>
  <c r="Z676" i="1"/>
  <c r="Z302" i="1"/>
  <c r="Z878" i="1"/>
  <c r="Z1181" i="1"/>
  <c r="Z245" i="1"/>
  <c r="Z528" i="1"/>
  <c r="Z1011" i="1"/>
  <c r="Z80" i="1"/>
  <c r="Z132" i="1"/>
  <c r="Z479" i="1"/>
  <c r="Z860" i="1"/>
  <c r="Z1017" i="1"/>
  <c r="Z119" i="1"/>
  <c r="Z161" i="1"/>
  <c r="Z673" i="1"/>
  <c r="Z506" i="1"/>
  <c r="Z364" i="1"/>
  <c r="Z357" i="1"/>
  <c r="Z507" i="1"/>
  <c r="Z51" i="1"/>
  <c r="Z855" i="1"/>
  <c r="Z83" i="1"/>
  <c r="Z922" i="1"/>
  <c r="Z755" i="1"/>
  <c r="Z1085" i="1"/>
  <c r="Z785" i="1"/>
  <c r="Z979" i="1"/>
  <c r="Z1065" i="1"/>
  <c r="Z1056" i="1"/>
  <c r="Z1047" i="1"/>
  <c r="Z932" i="1"/>
  <c r="Z1150" i="1"/>
  <c r="Z705" i="1"/>
  <c r="Z868" i="1"/>
  <c r="Z472" i="1"/>
  <c r="Z881" i="1"/>
  <c r="Z447" i="1"/>
  <c r="Z489" i="1"/>
  <c r="Z322" i="1"/>
  <c r="Z180" i="1"/>
  <c r="Z173" i="1"/>
  <c r="Z901" i="1"/>
  <c r="Z667" i="1"/>
  <c r="Z104" i="1"/>
  <c r="Z738" i="1"/>
  <c r="Z503" i="1"/>
  <c r="Z726" i="1"/>
  <c r="Z1108" i="1"/>
  <c r="Z181" i="1"/>
  <c r="Z631" i="1"/>
  <c r="Z1033" i="1"/>
  <c r="Z736" i="1"/>
  <c r="Z509" i="1"/>
  <c r="Z754" i="1"/>
  <c r="Z1113" i="1"/>
  <c r="Z1196" i="1"/>
  <c r="Z945" i="1"/>
  <c r="Z380" i="1"/>
  <c r="Z871" i="1"/>
  <c r="Z1175" i="1"/>
  <c r="Z982" i="1"/>
  <c r="Z594" i="1"/>
  <c r="Z1045" i="1"/>
  <c r="Z636" i="1"/>
  <c r="Z130" i="1"/>
  <c r="Z642" i="1"/>
  <c r="Z500" i="1"/>
  <c r="Z493" i="1"/>
  <c r="Z709" i="1"/>
  <c r="Z267" i="1"/>
  <c r="Z14" i="1"/>
  <c r="Z446" i="1"/>
  <c r="Z1058" i="1"/>
  <c r="Z654" i="1"/>
  <c r="Z969" i="1"/>
  <c r="Z522" i="1"/>
  <c r="Z118" i="1"/>
  <c r="Z848" i="1"/>
  <c r="Z599" i="1"/>
  <c r="Z68" i="1"/>
  <c r="Z943" i="1"/>
  <c r="Z824" i="1"/>
  <c r="Z1188" i="1"/>
  <c r="Z826" i="1"/>
  <c r="F25" i="33"/>
  <c r="G25" i="35" s="1"/>
  <c r="B25" i="33"/>
  <c r="C25" i="35" s="1"/>
  <c r="C25" i="33"/>
  <c r="D25" i="35" s="1"/>
  <c r="D25" i="33"/>
  <c r="E25" i="35" s="1"/>
  <c r="E25" i="33"/>
  <c r="F25" i="35" s="1"/>
  <c r="F23" i="33"/>
  <c r="B23" i="33"/>
  <c r="D23" i="33"/>
  <c r="C23" i="33"/>
  <c r="E23" i="33"/>
  <c r="I191" i="28"/>
  <c r="I190" i="28"/>
  <c r="I189" i="28"/>
  <c r="I188" i="28"/>
  <c r="I187" i="28"/>
  <c r="I186" i="28"/>
  <c r="I185" i="28"/>
  <c r="I184" i="28"/>
  <c r="I183" i="28"/>
  <c r="I182" i="28"/>
  <c r="I181" i="28"/>
  <c r="I180" i="28"/>
  <c r="I179" i="28"/>
  <c r="I178" i="28"/>
  <c r="I177" i="28"/>
  <c r="I176" i="28"/>
  <c r="I175" i="28"/>
  <c r="I174" i="28"/>
  <c r="I173" i="28"/>
  <c r="I172" i="28"/>
  <c r="I171" i="28"/>
  <c r="I170" i="28"/>
  <c r="I169" i="28"/>
  <c r="I168" i="28"/>
  <c r="I167" i="28"/>
  <c r="I166" i="28"/>
  <c r="I165" i="28"/>
  <c r="I164" i="28"/>
  <c r="I163" i="28"/>
  <c r="I162" i="28"/>
  <c r="I161" i="28"/>
  <c r="I160" i="28"/>
  <c r="I159" i="28"/>
  <c r="I158" i="28"/>
  <c r="I157" i="28"/>
  <c r="I156" i="28"/>
  <c r="I155" i="28"/>
  <c r="I154" i="28"/>
  <c r="I153" i="28"/>
  <c r="I152" i="28"/>
  <c r="I151" i="28"/>
  <c r="I150" i="28"/>
  <c r="I149" i="28"/>
  <c r="I148" i="28"/>
  <c r="I147" i="28"/>
  <c r="I146" i="28"/>
  <c r="I145" i="28"/>
  <c r="I144" i="28"/>
  <c r="I143" i="28"/>
  <c r="I142" i="28"/>
  <c r="I141" i="28"/>
  <c r="I140" i="28"/>
  <c r="I139" i="28"/>
  <c r="I138" i="28"/>
  <c r="I137" i="28"/>
  <c r="I136" i="28"/>
  <c r="I135" i="28"/>
  <c r="I134" i="28"/>
  <c r="I133" i="28"/>
  <c r="I132" i="28"/>
  <c r="I131" i="28"/>
  <c r="I130" i="28"/>
  <c r="I129" i="28"/>
  <c r="I128" i="28"/>
  <c r="I127" i="28"/>
  <c r="I126" i="28"/>
  <c r="I125" i="28"/>
  <c r="I124" i="28"/>
  <c r="I123" i="28"/>
  <c r="I122" i="28"/>
  <c r="I121" i="28"/>
  <c r="I120" i="28"/>
  <c r="I119" i="28"/>
  <c r="I118" i="28"/>
  <c r="I117" i="28"/>
  <c r="I116" i="28"/>
  <c r="I115" i="28"/>
  <c r="I114" i="28"/>
  <c r="I113" i="28"/>
  <c r="I112" i="28"/>
  <c r="I111" i="28"/>
  <c r="I110" i="28"/>
  <c r="I109" i="28"/>
  <c r="I108" i="28"/>
  <c r="I107" i="28"/>
  <c r="I106" i="28"/>
  <c r="D8" i="2" s="1"/>
  <c r="D3" i="34" s="1"/>
  <c r="I105" i="28"/>
  <c r="I104" i="28"/>
  <c r="I103" i="28"/>
  <c r="I102" i="28"/>
  <c r="I101" i="28"/>
  <c r="I100" i="28"/>
  <c r="I99" i="28"/>
  <c r="I98" i="28"/>
  <c r="I97" i="28"/>
  <c r="I96" i="28"/>
  <c r="I95" i="28"/>
  <c r="I94" i="28"/>
  <c r="I93" i="28"/>
  <c r="I92" i="28"/>
  <c r="I91" i="28"/>
  <c r="I90" i="28"/>
  <c r="I89" i="28"/>
  <c r="I88" i="28"/>
  <c r="I87" i="28"/>
  <c r="I86" i="28"/>
  <c r="I85" i="28"/>
  <c r="I84" i="28"/>
  <c r="I83" i="28"/>
  <c r="I82" i="28"/>
  <c r="I81" i="28"/>
  <c r="I80" i="28"/>
  <c r="I79" i="28"/>
  <c r="I78" i="28"/>
  <c r="I77" i="28"/>
  <c r="I76" i="28"/>
  <c r="I75" i="28"/>
  <c r="I74" i="28"/>
  <c r="I73" i="28"/>
  <c r="I72" i="28"/>
  <c r="I71" i="28"/>
  <c r="I70" i="28"/>
  <c r="I69" i="28"/>
  <c r="I68" i="28"/>
  <c r="I67" i="28"/>
  <c r="I66" i="28"/>
  <c r="I65" i="28"/>
  <c r="I64" i="28"/>
  <c r="I63" i="28"/>
  <c r="I62" i="28"/>
  <c r="I61" i="28"/>
  <c r="I60" i="28"/>
  <c r="I59" i="28"/>
  <c r="I58" i="28"/>
  <c r="I57" i="28"/>
  <c r="I56" i="28"/>
  <c r="I55" i="28"/>
  <c r="I54" i="28"/>
  <c r="I53" i="28"/>
  <c r="I52" i="28"/>
  <c r="I51" i="28"/>
  <c r="I50" i="28"/>
  <c r="I49" i="28"/>
  <c r="I48" i="28"/>
  <c r="I47" i="28"/>
  <c r="I46" i="28"/>
  <c r="I45" i="28"/>
  <c r="I44" i="28"/>
  <c r="I43" i="28"/>
  <c r="I42" i="28"/>
  <c r="I41" i="28"/>
  <c r="I40" i="28"/>
  <c r="I39" i="28"/>
  <c r="I38" i="28"/>
  <c r="I37" i="28"/>
  <c r="I36" i="28"/>
  <c r="I35" i="28"/>
  <c r="I34" i="28"/>
  <c r="I33" i="28"/>
  <c r="I32" i="28"/>
  <c r="I31" i="28"/>
  <c r="I30" i="28"/>
  <c r="I29" i="28"/>
  <c r="I28" i="28"/>
  <c r="I27" i="28"/>
  <c r="I26" i="28"/>
  <c r="I25" i="28"/>
  <c r="I24" i="28"/>
  <c r="I23" i="28"/>
  <c r="I22" i="28"/>
  <c r="I21" i="28"/>
  <c r="I20" i="28"/>
  <c r="I19" i="28"/>
  <c r="I18" i="28"/>
  <c r="I17" i="28"/>
  <c r="I16" i="28"/>
  <c r="I15" i="28"/>
  <c r="I14" i="28"/>
  <c r="I13" i="28"/>
  <c r="I12" i="28"/>
  <c r="I11" i="28"/>
  <c r="I10" i="28"/>
  <c r="I9" i="28"/>
  <c r="I8" i="28"/>
  <c r="I7" i="28"/>
  <c r="A2" i="2"/>
  <c r="N23" i="35" l="1"/>
  <c r="C23" i="35"/>
  <c r="R23" i="35"/>
  <c r="G23" i="35"/>
  <c r="N11" i="32"/>
  <c r="E11" i="35"/>
  <c r="F23" i="35"/>
  <c r="Q23" i="35" s="1"/>
  <c r="O23" i="35"/>
  <c r="D23" i="35"/>
  <c r="P23" i="35"/>
  <c r="E23" i="35"/>
  <c r="O11" i="32"/>
  <c r="M11" i="32"/>
  <c r="P11" i="32"/>
  <c r="M11" i="33" s="1"/>
  <c r="G38" i="35" s="1"/>
  <c r="B11" i="33"/>
  <c r="E10" i="33"/>
  <c r="F10" i="35" s="1"/>
  <c r="L11" i="32" l="1"/>
  <c r="C11" i="35"/>
  <c r="U11" i="33"/>
  <c r="G52" i="35" s="1"/>
  <c r="D10" i="33"/>
  <c r="E10" i="35" s="1"/>
  <c r="F10" i="33"/>
  <c r="G10" i="35" s="1"/>
  <c r="C10" i="33"/>
  <c r="D10" i="35" s="1"/>
  <c r="B10" i="33"/>
  <c r="C10" i="35" s="1"/>
  <c r="E9" i="33"/>
  <c r="F9" i="35" s="1"/>
  <c r="E12" i="33"/>
  <c r="B9" i="33"/>
  <c r="C9" i="35" s="1"/>
  <c r="B12" i="33"/>
  <c r="F9" i="33"/>
  <c r="G9" i="35" s="1"/>
  <c r="F12" i="33"/>
  <c r="C9" i="33"/>
  <c r="D9" i="35" s="1"/>
  <c r="C12" i="33"/>
  <c r="D9" i="33"/>
  <c r="E9" i="35" s="1"/>
  <c r="D12" i="33"/>
  <c r="M10" i="32" l="1"/>
  <c r="D12" i="35"/>
  <c r="D19" i="35" s="1"/>
  <c r="P10" i="32"/>
  <c r="G12" i="35"/>
  <c r="G19" i="35" s="1"/>
  <c r="L10" i="32"/>
  <c r="C12" i="35"/>
  <c r="C19" i="35" s="1"/>
  <c r="N10" i="32"/>
  <c r="E12" i="35"/>
  <c r="O10" i="32"/>
  <c r="F12" i="35"/>
  <c r="K11" i="33"/>
  <c r="E38" i="35" s="1"/>
  <c r="J11" i="33"/>
  <c r="D38" i="35" s="1"/>
  <c r="I11" i="33"/>
  <c r="C38" i="35" s="1"/>
  <c r="L11" i="33"/>
  <c r="F38" i="35" s="1"/>
  <c r="M9" i="32"/>
  <c r="Y11" i="33" s="1"/>
  <c r="D66" i="35" s="1"/>
  <c r="O9" i="32"/>
  <c r="AA11" i="33" s="1"/>
  <c r="F66" i="35" s="1"/>
  <c r="P9" i="32"/>
  <c r="AB11" i="33" s="1"/>
  <c r="G66" i="35" s="1"/>
  <c r="L9" i="32"/>
  <c r="X11" i="33" s="1"/>
  <c r="C66" i="35" s="1"/>
  <c r="N9" i="32"/>
  <c r="Z11" i="33" s="1"/>
  <c r="E66" i="35" s="1"/>
  <c r="N8" i="32"/>
  <c r="K17" i="33"/>
  <c r="E44" i="35" s="1"/>
  <c r="P8" i="32"/>
  <c r="L8" i="32"/>
  <c r="B19" i="33"/>
  <c r="C76" i="35" s="1"/>
  <c r="C19" i="33"/>
  <c r="D76" i="35" s="1"/>
  <c r="F19" i="33"/>
  <c r="G76" i="35" s="1"/>
  <c r="M8" i="32"/>
  <c r="O8" i="32"/>
  <c r="E19" i="33"/>
  <c r="F76" i="35" s="1"/>
  <c r="D19" i="33"/>
  <c r="E76" i="35" s="1"/>
  <c r="Z10" i="33" l="1"/>
  <c r="E65" i="35" s="1"/>
  <c r="AB10" i="33"/>
  <c r="G65" i="35" s="1"/>
  <c r="AA10" i="33"/>
  <c r="F65" i="35" s="1"/>
  <c r="X10" i="33"/>
  <c r="C65" i="35" s="1"/>
  <c r="Y10" i="33"/>
  <c r="D65" i="35" s="1"/>
  <c r="T11" i="33"/>
  <c r="F52" i="35" s="1"/>
  <c r="Q11" i="33"/>
  <c r="C52" i="35" s="1"/>
  <c r="R11" i="33"/>
  <c r="D52" i="35" s="1"/>
  <c r="S11" i="33"/>
  <c r="E52" i="35" s="1"/>
  <c r="E19" i="35"/>
  <c r="F19" i="35"/>
  <c r="K12" i="33"/>
  <c r="E39" i="35" s="1"/>
  <c r="I10" i="33"/>
  <c r="C37" i="35" s="1"/>
  <c r="I12" i="33"/>
  <c r="C39" i="35" s="1"/>
  <c r="M10" i="33"/>
  <c r="G37" i="35" s="1"/>
  <c r="M12" i="33"/>
  <c r="G39" i="35" s="1"/>
  <c r="L10" i="33"/>
  <c r="F37" i="35" s="1"/>
  <c r="L12" i="33"/>
  <c r="F39" i="35" s="1"/>
  <c r="J10" i="33"/>
  <c r="D37" i="35" s="1"/>
  <c r="J12" i="33"/>
  <c r="D39" i="35" s="1"/>
  <c r="Z9" i="33"/>
  <c r="K10" i="33"/>
  <c r="E37" i="35" s="1"/>
  <c r="K9" i="33"/>
  <c r="E36" i="35" s="1"/>
  <c r="S17" i="33"/>
  <c r="E58" i="35" s="1"/>
  <c r="L17" i="33"/>
  <c r="F44" i="35" s="1"/>
  <c r="L9" i="33"/>
  <c r="F36" i="35" s="1"/>
  <c r="M17" i="33"/>
  <c r="G44" i="35" s="1"/>
  <c r="M9" i="33"/>
  <c r="G36" i="35" s="1"/>
  <c r="Y9" i="33"/>
  <c r="J9" i="33"/>
  <c r="D36" i="35" s="1"/>
  <c r="X9" i="33"/>
  <c r="I9" i="33"/>
  <c r="C36" i="35" s="1"/>
  <c r="AB9" i="33"/>
  <c r="J17" i="33"/>
  <c r="D44" i="35" s="1"/>
  <c r="I17" i="33"/>
  <c r="AA9" i="33"/>
  <c r="F64" i="35" l="1"/>
  <c r="AA22" i="33"/>
  <c r="D64" i="35"/>
  <c r="Y22" i="33"/>
  <c r="E64" i="35"/>
  <c r="Z22" i="33"/>
  <c r="C64" i="35"/>
  <c r="C74" i="35" s="1"/>
  <c r="C75" i="35" s="1"/>
  <c r="X22" i="33"/>
  <c r="G64" i="35"/>
  <c r="AB22" i="33"/>
  <c r="Q17" i="33"/>
  <c r="C58" i="35" s="1"/>
  <c r="C44" i="35"/>
  <c r="E74" i="35"/>
  <c r="E75" i="35" s="1"/>
  <c r="D74" i="35"/>
  <c r="D75" i="35" s="1"/>
  <c r="F74" i="35"/>
  <c r="F75" i="35" s="1"/>
  <c r="G74" i="35"/>
  <c r="G75" i="35" s="1"/>
  <c r="S12" i="33"/>
  <c r="E53" i="35" s="1"/>
  <c r="Q10" i="33"/>
  <c r="C51" i="35" s="1"/>
  <c r="U10" i="33"/>
  <c r="G51" i="35" s="1"/>
  <c r="T10" i="33"/>
  <c r="F51" i="35" s="1"/>
  <c r="R12" i="33"/>
  <c r="D53" i="35" s="1"/>
  <c r="T12" i="33"/>
  <c r="F53" i="35" s="1"/>
  <c r="R10" i="33"/>
  <c r="D51" i="35" s="1"/>
  <c r="U12" i="33"/>
  <c r="G53" i="35" s="1"/>
  <c r="Q12" i="33"/>
  <c r="C53" i="35" s="1"/>
  <c r="K19" i="33"/>
  <c r="S10" i="33"/>
  <c r="E51" i="35" s="1"/>
  <c r="S9" i="33"/>
  <c r="E50" i="35" s="1"/>
  <c r="T17" i="33"/>
  <c r="F58" i="35" s="1"/>
  <c r="U17" i="33"/>
  <c r="G58" i="35" s="1"/>
  <c r="M19" i="33"/>
  <c r="L19" i="33"/>
  <c r="Q9" i="33"/>
  <c r="C50" i="35" s="1"/>
  <c r="U9" i="33"/>
  <c r="G50" i="35" s="1"/>
  <c r="R9" i="33"/>
  <c r="D50" i="35" s="1"/>
  <c r="T9" i="33"/>
  <c r="F50" i="35" s="1"/>
  <c r="J19" i="33"/>
  <c r="R17" i="33"/>
  <c r="D58" i="35" s="1"/>
  <c r="I19" i="33"/>
  <c r="G46" i="35" l="1"/>
  <c r="F46" i="35"/>
  <c r="E60" i="35"/>
  <c r="E46" i="35"/>
  <c r="D46" i="35"/>
  <c r="S19" i="33"/>
  <c r="Z21" i="33" s="1"/>
  <c r="G60" i="35"/>
  <c r="T19" i="33"/>
  <c r="AA21" i="33" s="1"/>
  <c r="F60" i="35"/>
  <c r="C46" i="35"/>
  <c r="U19" i="33"/>
  <c r="AB21" i="33" s="1"/>
  <c r="C60" i="35"/>
  <c r="D60" i="35"/>
  <c r="Q19" i="33"/>
  <c r="X21" i="33" s="1"/>
  <c r="R19" i="33"/>
  <c r="Y21" i="33" s="1"/>
</calcChain>
</file>

<file path=xl/sharedStrings.xml><?xml version="1.0" encoding="utf-8"?>
<sst xmlns="http://schemas.openxmlformats.org/spreadsheetml/2006/main" count="1301" uniqueCount="948">
  <si>
    <t>MWK</t>
  </si>
  <si>
    <t>USD</t>
  </si>
  <si>
    <t>Per person/day</t>
  </si>
  <si>
    <t>Per session</t>
  </si>
  <si>
    <t>Per year</t>
  </si>
  <si>
    <t>Per airing</t>
  </si>
  <si>
    <t>Per day</t>
  </si>
  <si>
    <t>Per quarter</t>
  </si>
  <si>
    <t>Per round trip</t>
  </si>
  <si>
    <t>Per occasion</t>
  </si>
  <si>
    <t>Per person/quarter</t>
  </si>
  <si>
    <t>Per person</t>
  </si>
  <si>
    <t>Per site</t>
  </si>
  <si>
    <t>Per sample</t>
  </si>
  <si>
    <t>Per km</t>
  </si>
  <si>
    <t>Per person/month</t>
  </si>
  <si>
    <t>Per person/year</t>
  </si>
  <si>
    <t>Per set</t>
  </si>
  <si>
    <t>UoM</t>
  </si>
  <si>
    <t>Per week</t>
  </si>
  <si>
    <t>Per person/week</t>
  </si>
  <si>
    <t>Per unit</t>
  </si>
  <si>
    <t>Per facility</t>
  </si>
  <si>
    <t>Per square meter</t>
  </si>
  <si>
    <t>Per project</t>
  </si>
  <si>
    <t>Per test</t>
  </si>
  <si>
    <t>Per pilot</t>
  </si>
  <si>
    <t>Per team</t>
  </si>
  <si>
    <t>Per box</t>
  </si>
  <si>
    <t>Per printing unit</t>
  </si>
  <si>
    <t>Per event</t>
  </si>
  <si>
    <t>Per audit</t>
  </si>
  <si>
    <t>Per evaluation</t>
  </si>
  <si>
    <t>Per document</t>
  </si>
  <si>
    <t>Per liter</t>
  </si>
  <si>
    <t>Per household</t>
  </si>
  <si>
    <t>Per unit/year</t>
  </si>
  <si>
    <t>Per household/month</t>
  </si>
  <si>
    <t>Per household/quarter</t>
  </si>
  <si>
    <t>Per household/year</t>
  </si>
  <si>
    <t>Per unit/quarter</t>
  </si>
  <si>
    <t>Per unit/month</t>
  </si>
  <si>
    <t>Per 6 months</t>
  </si>
  <si>
    <t>Per unit/day</t>
  </si>
  <si>
    <t>Per unit/6 months</t>
  </si>
  <si>
    <t>Per visit</t>
  </si>
  <si>
    <t>Per campaign</t>
  </si>
  <si>
    <t>Per club</t>
  </si>
  <si>
    <t>Per installation</t>
  </si>
  <si>
    <t>Per trip</t>
  </si>
  <si>
    <t>Per household/6 months</t>
  </si>
  <si>
    <t>Per person/6 months</t>
  </si>
  <si>
    <t>Per booklet</t>
  </si>
  <si>
    <t>Per machine</t>
  </si>
  <si>
    <t>Per training</t>
  </si>
  <si>
    <t>Per meeting</t>
  </si>
  <si>
    <t>Per supervision/mentorship</t>
  </si>
  <si>
    <t>Quantity information</t>
  </si>
  <si>
    <t>Source</t>
  </si>
  <si>
    <t>Description</t>
  </si>
  <si>
    <t>Estimate</t>
  </si>
  <si>
    <t>A</t>
  </si>
  <si>
    <t>B</t>
  </si>
  <si>
    <t>E</t>
  </si>
  <si>
    <t>TOOL USER AND DATA ENTRY GUIDE</t>
  </si>
  <si>
    <t>Worksheet Overview</t>
  </si>
  <si>
    <t>Section</t>
  </si>
  <si>
    <t>Tab Color</t>
  </si>
  <si>
    <t>Worksheets Included</t>
  </si>
  <si>
    <t>Worksheet Description</t>
  </si>
  <si>
    <t>I. Country Information</t>
  </si>
  <si>
    <t>Country</t>
  </si>
  <si>
    <t>Malawi</t>
  </si>
  <si>
    <t>Baseline year of analysis</t>
  </si>
  <si>
    <t>National Currency</t>
  </si>
  <si>
    <t>Enter data in:</t>
  </si>
  <si>
    <t>Annual inflation rate:</t>
  </si>
  <si>
    <t>Institutional Governance Strengthening and Coordination</t>
  </si>
  <si>
    <t>Financing for MR Services</t>
  </si>
  <si>
    <t xml:space="preserve">Country Database </t>
  </si>
  <si>
    <t>ISO Code</t>
  </si>
  <si>
    <t>Country Code</t>
  </si>
  <si>
    <t>Country Name</t>
  </si>
  <si>
    <t>National Currency (ISO Code)</t>
  </si>
  <si>
    <t>Total Male Population '000</t>
  </si>
  <si>
    <t>Total Female Population '000</t>
  </si>
  <si>
    <t>Total  Population '000</t>
  </si>
  <si>
    <t>AFG</t>
  </si>
  <si>
    <t>Afghanistan</t>
  </si>
  <si>
    <t>Afghani</t>
  </si>
  <si>
    <t>AFN</t>
  </si>
  <si>
    <t>ALB</t>
  </si>
  <si>
    <t>Albania</t>
  </si>
  <si>
    <t>Lek</t>
  </si>
  <si>
    <t>ALL</t>
  </si>
  <si>
    <t>DZA</t>
  </si>
  <si>
    <t>Algeria</t>
  </si>
  <si>
    <t>Algerian Dinar</t>
  </si>
  <si>
    <t>DZD</t>
  </si>
  <si>
    <t>AGO</t>
  </si>
  <si>
    <t>Angola</t>
  </si>
  <si>
    <t>Kwanza</t>
  </si>
  <si>
    <t>AOA</t>
  </si>
  <si>
    <t>ATG</t>
  </si>
  <si>
    <t>Antigua and Barbuda</t>
  </si>
  <si>
    <t>East Caribbean Dollar</t>
  </si>
  <si>
    <t>XCD</t>
  </si>
  <si>
    <t>ARG</t>
  </si>
  <si>
    <t>Argentina</t>
  </si>
  <si>
    <t>Argentine Peso</t>
  </si>
  <si>
    <t>ARS</t>
  </si>
  <si>
    <t>ARM</t>
  </si>
  <si>
    <t>Armenia</t>
  </si>
  <si>
    <t>Armenian Dram</t>
  </si>
  <si>
    <t>AMD</t>
  </si>
  <si>
    <t>AUS</t>
  </si>
  <si>
    <t>Australia</t>
  </si>
  <si>
    <t>Australian Dollar</t>
  </si>
  <si>
    <t>AUD</t>
  </si>
  <si>
    <t>AUT</t>
  </si>
  <si>
    <t>Austria</t>
  </si>
  <si>
    <t>Euro</t>
  </si>
  <si>
    <t>EUR</t>
  </si>
  <si>
    <t>AZE</t>
  </si>
  <si>
    <t>Azerbaijan</t>
  </si>
  <si>
    <t>Azerbaijanian Manat</t>
  </si>
  <si>
    <t>AZN</t>
  </si>
  <si>
    <t>BHS</t>
  </si>
  <si>
    <t>Bahamas</t>
  </si>
  <si>
    <t>Bahamian Dollar</t>
  </si>
  <si>
    <t>BSD</t>
  </si>
  <si>
    <t>BHR</t>
  </si>
  <si>
    <t>Bahrain</t>
  </si>
  <si>
    <t>Bahraini Dinar</t>
  </si>
  <si>
    <t>BHD</t>
  </si>
  <si>
    <t>BGD</t>
  </si>
  <si>
    <t>Bangladesh</t>
  </si>
  <si>
    <t>Bangladeshi Taka</t>
  </si>
  <si>
    <t>BDT</t>
  </si>
  <si>
    <t>BRB</t>
  </si>
  <si>
    <t>Barbados</t>
  </si>
  <si>
    <t>Barbados Dollar</t>
  </si>
  <si>
    <t>BBD</t>
  </si>
  <si>
    <t>BLR</t>
  </si>
  <si>
    <t>Belarus</t>
  </si>
  <si>
    <t>Belarussian Ruble</t>
  </si>
  <si>
    <t>BYR</t>
  </si>
  <si>
    <t>BEL</t>
  </si>
  <si>
    <t>Belgium</t>
  </si>
  <si>
    <t>BLZ</t>
  </si>
  <si>
    <t>Belize</t>
  </si>
  <si>
    <t>Belize Dollar</t>
  </si>
  <si>
    <t>BZD</t>
  </si>
  <si>
    <t>BEN</t>
  </si>
  <si>
    <t>Benin</t>
  </si>
  <si>
    <t>CFA Franc BCEAO</t>
  </si>
  <si>
    <t>XOF</t>
  </si>
  <si>
    <t>BTN</t>
  </si>
  <si>
    <t>Bhutan</t>
  </si>
  <si>
    <t>Ngultrum</t>
  </si>
  <si>
    <t>BOL</t>
  </si>
  <si>
    <t>Bolivia (Plurinational State of)</t>
  </si>
  <si>
    <t>Boliviano</t>
  </si>
  <si>
    <t>BOB</t>
  </si>
  <si>
    <t>BIH</t>
  </si>
  <si>
    <t>Bosnia and Herzegovina</t>
  </si>
  <si>
    <t>Convertible Marks</t>
  </si>
  <si>
    <t>BAM</t>
  </si>
  <si>
    <t>BWA</t>
  </si>
  <si>
    <t>Botswana</t>
  </si>
  <si>
    <t>Pula</t>
  </si>
  <si>
    <t>BWP</t>
  </si>
  <si>
    <t>BRA</t>
  </si>
  <si>
    <t>Brazil</t>
  </si>
  <si>
    <t>Brazilian Real</t>
  </si>
  <si>
    <t>BRL</t>
  </si>
  <si>
    <t>BRN</t>
  </si>
  <si>
    <t>Brunei Darussalam</t>
  </si>
  <si>
    <t>Brunei Dollar</t>
  </si>
  <si>
    <t>BND</t>
  </si>
  <si>
    <t>BGR</t>
  </si>
  <si>
    <t>Bulgaria</t>
  </si>
  <si>
    <t>Bulgarian Lev</t>
  </si>
  <si>
    <t>BGN</t>
  </si>
  <si>
    <t>BFA</t>
  </si>
  <si>
    <t>Burkina Faso</t>
  </si>
  <si>
    <t>BDI</t>
  </si>
  <si>
    <t>Burundi</t>
  </si>
  <si>
    <t>Burundian Franc</t>
  </si>
  <si>
    <t>BIF</t>
  </si>
  <si>
    <t>CPV</t>
  </si>
  <si>
    <t>Cabo Verde</t>
  </si>
  <si>
    <t>Cape Verde Escudo</t>
  </si>
  <si>
    <t>CVE</t>
  </si>
  <si>
    <t>KHM</t>
  </si>
  <si>
    <t>Cambodia</t>
  </si>
  <si>
    <t>Riel</t>
  </si>
  <si>
    <t>KHR</t>
  </si>
  <si>
    <t>CMR</t>
  </si>
  <si>
    <t>Cameroon</t>
  </si>
  <si>
    <t>CFA Franc BEAC</t>
  </si>
  <si>
    <t>XAF</t>
  </si>
  <si>
    <t>CAN</t>
  </si>
  <si>
    <t>Canada</t>
  </si>
  <si>
    <t>Canadian Dollar</t>
  </si>
  <si>
    <t>CAD</t>
  </si>
  <si>
    <t>CAF</t>
  </si>
  <si>
    <t>Central African Republic</t>
  </si>
  <si>
    <t>TCD</t>
  </si>
  <si>
    <t>Chad</t>
  </si>
  <si>
    <t>CHL</t>
  </si>
  <si>
    <t>Chile</t>
  </si>
  <si>
    <t>Unidades de formento (Funds code)</t>
  </si>
  <si>
    <t>CLF</t>
  </si>
  <si>
    <t>CHN</t>
  </si>
  <si>
    <t>China</t>
  </si>
  <si>
    <t>Yuan Renminbi</t>
  </si>
  <si>
    <t>CNY</t>
  </si>
  <si>
    <t>COL</t>
  </si>
  <si>
    <t>Colombia</t>
  </si>
  <si>
    <t>Colombian Peso</t>
  </si>
  <si>
    <t>COP</t>
  </si>
  <si>
    <t>COM</t>
  </si>
  <si>
    <t>Comoros</t>
  </si>
  <si>
    <t>Comoro Franc</t>
  </si>
  <si>
    <t>KMF</t>
  </si>
  <si>
    <t>COG</t>
  </si>
  <si>
    <t>Congo</t>
  </si>
  <si>
    <t>COK</t>
  </si>
  <si>
    <t>Cook Islands</t>
  </si>
  <si>
    <t>New Zealand Dollar</t>
  </si>
  <si>
    <t>NZD</t>
  </si>
  <si>
    <t>CRI</t>
  </si>
  <si>
    <t>Costa Rica</t>
  </si>
  <si>
    <t>Costa Rican Colon</t>
  </si>
  <si>
    <t>CRC</t>
  </si>
  <si>
    <t>CIV</t>
  </si>
  <si>
    <t>Cote d'Ivoire</t>
  </si>
  <si>
    <t>HRV</t>
  </si>
  <si>
    <t>Croatia</t>
  </si>
  <si>
    <t>Croatian Kuna</t>
  </si>
  <si>
    <t>HRK</t>
  </si>
  <si>
    <t>CUB</t>
  </si>
  <si>
    <t>Cuba</t>
  </si>
  <si>
    <t>Cuban Peso</t>
  </si>
  <si>
    <t>CUP</t>
  </si>
  <si>
    <t>CYP</t>
  </si>
  <si>
    <t>Cyprus</t>
  </si>
  <si>
    <t>Cyprus Pound</t>
  </si>
  <si>
    <t>CZE</t>
  </si>
  <si>
    <t>Czech Republic</t>
  </si>
  <si>
    <t>Czech Koruna</t>
  </si>
  <si>
    <t>CZK</t>
  </si>
  <si>
    <t>PRK</t>
  </si>
  <si>
    <t>Democratic People's Republic of Korea</t>
  </si>
  <si>
    <t>North Korean Won</t>
  </si>
  <si>
    <t>KPW</t>
  </si>
  <si>
    <t>COD</t>
  </si>
  <si>
    <t>Democratic Republic of the Congo</t>
  </si>
  <si>
    <t>Franc Congolais</t>
  </si>
  <si>
    <t>CDF</t>
  </si>
  <si>
    <t>DNK</t>
  </si>
  <si>
    <t>Denmark</t>
  </si>
  <si>
    <t>Danish Krone</t>
  </si>
  <si>
    <t>DKK</t>
  </si>
  <si>
    <t>DJI</t>
  </si>
  <si>
    <t>Djibouti</t>
  </si>
  <si>
    <t>Djibouti Franc</t>
  </si>
  <si>
    <t>DJF</t>
  </si>
  <si>
    <t>DOM</t>
  </si>
  <si>
    <t>Dominican Republic</t>
  </si>
  <si>
    <t>Dominican Peso</t>
  </si>
  <si>
    <t>DOP</t>
  </si>
  <si>
    <t>ECU</t>
  </si>
  <si>
    <t>Ecuador</t>
  </si>
  <si>
    <t>US Dollar</t>
  </si>
  <si>
    <t>EGY</t>
  </si>
  <si>
    <t>Egypt</t>
  </si>
  <si>
    <t>Egyptian Pound</t>
  </si>
  <si>
    <t>EGP</t>
  </si>
  <si>
    <t>SLV</t>
  </si>
  <si>
    <t>El Salvador</t>
  </si>
  <si>
    <t>GNQ</t>
  </si>
  <si>
    <t>Equatorial Guinea</t>
  </si>
  <si>
    <t>ERI</t>
  </si>
  <si>
    <t>Eritrea</t>
  </si>
  <si>
    <t>Nakfa</t>
  </si>
  <si>
    <t>ERN</t>
  </si>
  <si>
    <t>EST</t>
  </si>
  <si>
    <t>Estonia</t>
  </si>
  <si>
    <t>Kroon</t>
  </si>
  <si>
    <t>EEK</t>
  </si>
  <si>
    <t>ETH</t>
  </si>
  <si>
    <t>Ethiopia</t>
  </si>
  <si>
    <t>Ethiopian Birr</t>
  </si>
  <si>
    <t>ETB</t>
  </si>
  <si>
    <t>FJI</t>
  </si>
  <si>
    <t>Fiji</t>
  </si>
  <si>
    <t>Fiji Dollar</t>
  </si>
  <si>
    <t>FJD</t>
  </si>
  <si>
    <t>FIN</t>
  </si>
  <si>
    <t>Finland</t>
  </si>
  <si>
    <t>FRA</t>
  </si>
  <si>
    <t>France</t>
  </si>
  <si>
    <t>GAB</t>
  </si>
  <si>
    <t>Gabon</t>
  </si>
  <si>
    <t>GMB</t>
  </si>
  <si>
    <t>Gambia</t>
  </si>
  <si>
    <t>Dalasi</t>
  </si>
  <si>
    <t>GMD</t>
  </si>
  <si>
    <t>GEO</t>
  </si>
  <si>
    <t>Georgia</t>
  </si>
  <si>
    <t>Lari</t>
  </si>
  <si>
    <t>GEL</t>
  </si>
  <si>
    <t>DEU</t>
  </si>
  <si>
    <t>Germany</t>
  </si>
  <si>
    <t>GHA</t>
  </si>
  <si>
    <t>Ghana</t>
  </si>
  <si>
    <t>Cedi</t>
  </si>
  <si>
    <t>GHS</t>
  </si>
  <si>
    <t>GRC</t>
  </si>
  <si>
    <t>Greece</t>
  </si>
  <si>
    <t>GRD</t>
  </si>
  <si>
    <t>Grenada</t>
  </si>
  <si>
    <t>GTM</t>
  </si>
  <si>
    <t>Guatemala</t>
  </si>
  <si>
    <t>Quetzal</t>
  </si>
  <si>
    <t>GTQ</t>
  </si>
  <si>
    <t>GIN</t>
  </si>
  <si>
    <t>Guinea</t>
  </si>
  <si>
    <t>Guinea Franc</t>
  </si>
  <si>
    <t>GNF</t>
  </si>
  <si>
    <t>GNB</t>
  </si>
  <si>
    <t>Guinea-Bissau</t>
  </si>
  <si>
    <t>GUY</t>
  </si>
  <si>
    <t>Guyana</t>
  </si>
  <si>
    <t>Guyana Dollar</t>
  </si>
  <si>
    <t>GYD</t>
  </si>
  <si>
    <t>HTI</t>
  </si>
  <si>
    <t>Haiti</t>
  </si>
  <si>
    <t>Haiti Gourde</t>
  </si>
  <si>
    <t>HTG</t>
  </si>
  <si>
    <t>HND</t>
  </si>
  <si>
    <t>Honduras</t>
  </si>
  <si>
    <t>Lempira</t>
  </si>
  <si>
    <t>HNL</t>
  </si>
  <si>
    <t>HUN</t>
  </si>
  <si>
    <t>Hungary</t>
  </si>
  <si>
    <t>Forint</t>
  </si>
  <si>
    <t>HUF</t>
  </si>
  <si>
    <t>ISL</t>
  </si>
  <si>
    <t>Iceland</t>
  </si>
  <si>
    <t>Iceland Krona</t>
  </si>
  <si>
    <t>ISK</t>
  </si>
  <si>
    <t>IND</t>
  </si>
  <si>
    <t>India</t>
  </si>
  <si>
    <t>Indian Rupee</t>
  </si>
  <si>
    <t>INR</t>
  </si>
  <si>
    <t>IDN</t>
  </si>
  <si>
    <t>Indonesia</t>
  </si>
  <si>
    <t>Rupiah</t>
  </si>
  <si>
    <t>IDR</t>
  </si>
  <si>
    <t>IRN</t>
  </si>
  <si>
    <t>Iran (Islamic Republic of)</t>
  </si>
  <si>
    <t>Iranian Rial</t>
  </si>
  <si>
    <t>IRR</t>
  </si>
  <si>
    <t>IRQ</t>
  </si>
  <si>
    <t>Iraq</t>
  </si>
  <si>
    <t>Iraqi Dinar</t>
  </si>
  <si>
    <t>IQD</t>
  </si>
  <si>
    <t>IRL</t>
  </si>
  <si>
    <t>Ireland</t>
  </si>
  <si>
    <t>ISR</t>
  </si>
  <si>
    <t>Israel</t>
  </si>
  <si>
    <t>New Israeli Shekel</t>
  </si>
  <si>
    <t>ILS</t>
  </si>
  <si>
    <t>ITA</t>
  </si>
  <si>
    <t>Italy</t>
  </si>
  <si>
    <t>JAM</t>
  </si>
  <si>
    <t>Jamaica</t>
  </si>
  <si>
    <t>Jamaican Dollar</t>
  </si>
  <si>
    <t>JMD</t>
  </si>
  <si>
    <t>JPN</t>
  </si>
  <si>
    <t>Japan</t>
  </si>
  <si>
    <t>Japanese yen</t>
  </si>
  <si>
    <t>JPY</t>
  </si>
  <si>
    <t>JOR</t>
  </si>
  <si>
    <t>Jordan</t>
  </si>
  <si>
    <t>Jordanian Dinar</t>
  </si>
  <si>
    <t>JOD</t>
  </si>
  <si>
    <t>KAZ</t>
  </si>
  <si>
    <t>Kazakhstan</t>
  </si>
  <si>
    <t>Tenge</t>
  </si>
  <si>
    <t>KZT</t>
  </si>
  <si>
    <t>KEN</t>
  </si>
  <si>
    <t>Kenya</t>
  </si>
  <si>
    <t>Kenyan Shilling</t>
  </si>
  <si>
    <t>KES</t>
  </si>
  <si>
    <t>KIR</t>
  </si>
  <si>
    <t>Kiribati</t>
  </si>
  <si>
    <t>KWT</t>
  </si>
  <si>
    <t>Kuwait</t>
  </si>
  <si>
    <t>Kuwaiti Dinar</t>
  </si>
  <si>
    <t>KWD</t>
  </si>
  <si>
    <t>KGZ</t>
  </si>
  <si>
    <t>Kyrgyzstan</t>
  </si>
  <si>
    <t>Som</t>
  </si>
  <si>
    <t>KGS</t>
  </si>
  <si>
    <t>LAO</t>
  </si>
  <si>
    <t>Lao People's Democratic Republic</t>
  </si>
  <si>
    <t>Kip</t>
  </si>
  <si>
    <t>LAK</t>
  </si>
  <si>
    <t>LVA</t>
  </si>
  <si>
    <t>Latvia</t>
  </si>
  <si>
    <t>Latvian Lats</t>
  </si>
  <si>
    <t>LVL</t>
  </si>
  <si>
    <t>LBN</t>
  </si>
  <si>
    <t>Lebanon</t>
  </si>
  <si>
    <t>Lebanese Pound</t>
  </si>
  <si>
    <t>LBP</t>
  </si>
  <si>
    <t>LSO</t>
  </si>
  <si>
    <t>Lesotho</t>
  </si>
  <si>
    <t>Loti</t>
  </si>
  <si>
    <t>LSL</t>
  </si>
  <si>
    <t>LBR</t>
  </si>
  <si>
    <t>Liberia</t>
  </si>
  <si>
    <t>Liberian Dollar</t>
  </si>
  <si>
    <t>LRD</t>
  </si>
  <si>
    <t>LBY</t>
  </si>
  <si>
    <t>Libya</t>
  </si>
  <si>
    <t>Libyan Dinar</t>
  </si>
  <si>
    <t>LYD</t>
  </si>
  <si>
    <t>LTU</t>
  </si>
  <si>
    <t>Lithuania</t>
  </si>
  <si>
    <t>Lithuanian Litas</t>
  </si>
  <si>
    <t>LTL</t>
  </si>
  <si>
    <t>LUX</t>
  </si>
  <si>
    <t>Luxembourg</t>
  </si>
  <si>
    <t>MDG</t>
  </si>
  <si>
    <t>Madagascar</t>
  </si>
  <si>
    <t>Malagasy Ariary</t>
  </si>
  <si>
    <t>MGA</t>
  </si>
  <si>
    <t>MWI</t>
  </si>
  <si>
    <t>Kwacha</t>
  </si>
  <si>
    <t>MYS</t>
  </si>
  <si>
    <t>Malaysia</t>
  </si>
  <si>
    <t>Malaysian Ringgit</t>
  </si>
  <si>
    <t>MYR</t>
  </si>
  <si>
    <t>MDV</t>
  </si>
  <si>
    <t>Maldives</t>
  </si>
  <si>
    <t>Rufiyaa</t>
  </si>
  <si>
    <t>MVR</t>
  </si>
  <si>
    <t>MLI</t>
  </si>
  <si>
    <t>Mali</t>
  </si>
  <si>
    <t>MLT</t>
  </si>
  <si>
    <t>Malta</t>
  </si>
  <si>
    <t>Maltese Lira</t>
  </si>
  <si>
    <t>MTL</t>
  </si>
  <si>
    <t>MRT</t>
  </si>
  <si>
    <t>Mauritania</t>
  </si>
  <si>
    <t>Ouguiya</t>
  </si>
  <si>
    <t>MRO</t>
  </si>
  <si>
    <t>MUS</t>
  </si>
  <si>
    <t>Mauritius</t>
  </si>
  <si>
    <t>Mauritius Rupee</t>
  </si>
  <si>
    <t>MUR</t>
  </si>
  <si>
    <t>MEX</t>
  </si>
  <si>
    <t>Mexico</t>
  </si>
  <si>
    <t>Mexican Peso</t>
  </si>
  <si>
    <t>MXN</t>
  </si>
  <si>
    <t>FSM</t>
  </si>
  <si>
    <t>Micronesia (Federated States of)</t>
  </si>
  <si>
    <t>MNG</t>
  </si>
  <si>
    <t>Mongolia</t>
  </si>
  <si>
    <t>Tugrik</t>
  </si>
  <si>
    <t>MNT</t>
  </si>
  <si>
    <t>MNE</t>
  </si>
  <si>
    <t>Montenegro</t>
  </si>
  <si>
    <t>MAR</t>
  </si>
  <si>
    <t>Morocco</t>
  </si>
  <si>
    <t>Moroccan Dirham</t>
  </si>
  <si>
    <t>MAD</t>
  </si>
  <si>
    <t>MOZ</t>
  </si>
  <si>
    <t>Mozambique</t>
  </si>
  <si>
    <t>Metical</t>
  </si>
  <si>
    <t>MZN</t>
  </si>
  <si>
    <t>MMR</t>
  </si>
  <si>
    <t>Myanmar</t>
  </si>
  <si>
    <t>Kyat</t>
  </si>
  <si>
    <t>MMK</t>
  </si>
  <si>
    <t>NAM</t>
  </si>
  <si>
    <t>Namibia</t>
  </si>
  <si>
    <t>Namibian Dollar</t>
  </si>
  <si>
    <t>NAD</t>
  </si>
  <si>
    <t>NPL</t>
  </si>
  <si>
    <t>Nepal</t>
  </si>
  <si>
    <t>Nepalese Rupee</t>
  </si>
  <si>
    <t>NPR</t>
  </si>
  <si>
    <t>NLD</t>
  </si>
  <si>
    <t>Netherlands</t>
  </si>
  <si>
    <t>NZL</t>
  </si>
  <si>
    <t>New Zealand</t>
  </si>
  <si>
    <t>NIC</t>
  </si>
  <si>
    <t>Nicaragua</t>
  </si>
  <si>
    <t>Cordoba Oro</t>
  </si>
  <si>
    <t>NIO</t>
  </si>
  <si>
    <t>NER</t>
  </si>
  <si>
    <t>Niger</t>
  </si>
  <si>
    <t>NGA</t>
  </si>
  <si>
    <t>Nigeria</t>
  </si>
  <si>
    <t>Naira</t>
  </si>
  <si>
    <t>NGN</t>
  </si>
  <si>
    <t>NIU</t>
  </si>
  <si>
    <t>Niue</t>
  </si>
  <si>
    <t>NOR</t>
  </si>
  <si>
    <t>Norway</t>
  </si>
  <si>
    <t>Norwegian Krone</t>
  </si>
  <si>
    <t>NOK</t>
  </si>
  <si>
    <t>OMN</t>
  </si>
  <si>
    <t>Oman</t>
  </si>
  <si>
    <t>Rial Omani</t>
  </si>
  <si>
    <t>OMR</t>
  </si>
  <si>
    <t>PAK</t>
  </si>
  <si>
    <t>Pakistan</t>
  </si>
  <si>
    <t>Pakistan Rupee</t>
  </si>
  <si>
    <t>PKR</t>
  </si>
  <si>
    <t>PAN</t>
  </si>
  <si>
    <t>Panama</t>
  </si>
  <si>
    <t>Balboa</t>
  </si>
  <si>
    <t>PAB</t>
  </si>
  <si>
    <t>PNG</t>
  </si>
  <si>
    <t>Papua New Guinea</t>
  </si>
  <si>
    <t>Kina</t>
  </si>
  <si>
    <t>PGK</t>
  </si>
  <si>
    <t>PRY</t>
  </si>
  <si>
    <t>Paraguay</t>
  </si>
  <si>
    <t>Guarani</t>
  </si>
  <si>
    <t>PYG</t>
  </si>
  <si>
    <t>PER</t>
  </si>
  <si>
    <t>Peru</t>
  </si>
  <si>
    <t>Nuevo Sol</t>
  </si>
  <si>
    <t>PEN</t>
  </si>
  <si>
    <t>PHL</t>
  </si>
  <si>
    <t>Philippines</t>
  </si>
  <si>
    <t>Philippine Peso</t>
  </si>
  <si>
    <t>PHP</t>
  </si>
  <si>
    <t>POL</t>
  </si>
  <si>
    <t>Poland</t>
  </si>
  <si>
    <t>Zloty</t>
  </si>
  <si>
    <t>PLN</t>
  </si>
  <si>
    <t>PRT</t>
  </si>
  <si>
    <t>Portugal</t>
  </si>
  <si>
    <t>QAT</t>
  </si>
  <si>
    <t>Qatar</t>
  </si>
  <si>
    <t>Qatari Rial</t>
  </si>
  <si>
    <t>QAR</t>
  </si>
  <si>
    <t>KOR</t>
  </si>
  <si>
    <t>Republic of Korea</t>
  </si>
  <si>
    <t>South Korean Won</t>
  </si>
  <si>
    <t>KRW</t>
  </si>
  <si>
    <t>MDA</t>
  </si>
  <si>
    <t>Republic of Moldova</t>
  </si>
  <si>
    <t>Moldovan Leu</t>
  </si>
  <si>
    <t>MDL</t>
  </si>
  <si>
    <t>ROU</t>
  </si>
  <si>
    <t>Romania</t>
  </si>
  <si>
    <t>Romanian New Leu</t>
  </si>
  <si>
    <t>RON</t>
  </si>
  <si>
    <t>RUS</t>
  </si>
  <si>
    <t>Russian Federation</t>
  </si>
  <si>
    <t>Russian Rouble</t>
  </si>
  <si>
    <t>RUB</t>
  </si>
  <si>
    <t>RWA</t>
  </si>
  <si>
    <t>Rwanda</t>
  </si>
  <si>
    <t>Rwanda Franc</t>
  </si>
  <si>
    <t>RWF</t>
  </si>
  <si>
    <t>LCA</t>
  </si>
  <si>
    <t>Saint Lucia</t>
  </si>
  <si>
    <t>VCT</t>
  </si>
  <si>
    <t>Saint Vincent and the Grenadines</t>
  </si>
  <si>
    <t>WSM</t>
  </si>
  <si>
    <t>Samoa</t>
  </si>
  <si>
    <t>Samoan Tala</t>
  </si>
  <si>
    <t>WST</t>
  </si>
  <si>
    <t>STP</t>
  </si>
  <si>
    <t>Sao Tome and Principe</t>
  </si>
  <si>
    <t>Sao Tome and Principe Dobra</t>
  </si>
  <si>
    <t>STD</t>
  </si>
  <si>
    <t>SAU</t>
  </si>
  <si>
    <t>Saudi Arabia</t>
  </si>
  <si>
    <t>Saudi Riyal</t>
  </si>
  <si>
    <t>SAR</t>
  </si>
  <si>
    <t>SEN</t>
  </si>
  <si>
    <t>Senegal</t>
  </si>
  <si>
    <t>SRB</t>
  </si>
  <si>
    <t>Serbia</t>
  </si>
  <si>
    <t>Serbian Dinar</t>
  </si>
  <si>
    <t>RSD</t>
  </si>
  <si>
    <t>SYC</t>
  </si>
  <si>
    <t>Seychelles</t>
  </si>
  <si>
    <t>Seychelles Rupee</t>
  </si>
  <si>
    <t>SCR</t>
  </si>
  <si>
    <t>SLE</t>
  </si>
  <si>
    <t>Sierra Leone</t>
  </si>
  <si>
    <t>Leone</t>
  </si>
  <si>
    <t>SLL</t>
  </si>
  <si>
    <t>SGP</t>
  </si>
  <si>
    <t>Singapore</t>
  </si>
  <si>
    <t>Singapore Dollar</t>
  </si>
  <si>
    <t>SGD</t>
  </si>
  <si>
    <t>SVK</t>
  </si>
  <si>
    <t>Slovakia</t>
  </si>
  <si>
    <t>Slovak Koruna</t>
  </si>
  <si>
    <t>SKK</t>
  </si>
  <si>
    <t>SVN</t>
  </si>
  <si>
    <t>Slovenia</t>
  </si>
  <si>
    <t>Slovenian Tolar</t>
  </si>
  <si>
    <t>SIT</t>
  </si>
  <si>
    <t>SLB</t>
  </si>
  <si>
    <t>Solomon Islands</t>
  </si>
  <si>
    <t>Solomon Islands Dollar</t>
  </si>
  <si>
    <t>SBD</t>
  </si>
  <si>
    <t>SOM</t>
  </si>
  <si>
    <t>Somalia</t>
  </si>
  <si>
    <t>Somali Shilling</t>
  </si>
  <si>
    <t>SOS</t>
  </si>
  <si>
    <t>ZAF</t>
  </si>
  <si>
    <t>South Africa</t>
  </si>
  <si>
    <t>South African Rand</t>
  </si>
  <si>
    <t>ZAR</t>
  </si>
  <si>
    <t>SSD</t>
  </si>
  <si>
    <t>South Sudan</t>
  </si>
  <si>
    <t>South Sudanese Pound</t>
  </si>
  <si>
    <t>SSP</t>
  </si>
  <si>
    <t>ESP</t>
  </si>
  <si>
    <t>Spain</t>
  </si>
  <si>
    <t>LKA</t>
  </si>
  <si>
    <t>Sri Lanka</t>
  </si>
  <si>
    <t>Sri Lanka Rupee</t>
  </si>
  <si>
    <t>LKR</t>
  </si>
  <si>
    <t>SDN</t>
  </si>
  <si>
    <t>Sudan</t>
  </si>
  <si>
    <t>Sudanese Pound</t>
  </si>
  <si>
    <t>SDG</t>
  </si>
  <si>
    <t>SUR</t>
  </si>
  <si>
    <t>Suriname</t>
  </si>
  <si>
    <t>Surinam Dollar</t>
  </si>
  <si>
    <t>SRD</t>
  </si>
  <si>
    <t>SWZ</t>
  </si>
  <si>
    <t>Swaziland</t>
  </si>
  <si>
    <t>Lilangeni</t>
  </si>
  <si>
    <t>SZL</t>
  </si>
  <si>
    <t>SWE</t>
  </si>
  <si>
    <t>Sweden</t>
  </si>
  <si>
    <t>Swedish Krona</t>
  </si>
  <si>
    <t>SEK</t>
  </si>
  <si>
    <t>CHE</t>
  </si>
  <si>
    <t>Switzerland</t>
  </si>
  <si>
    <t>WIR Euro (complementary currency)</t>
  </si>
  <si>
    <t>SYR</t>
  </si>
  <si>
    <t>Syrian Arab Republic</t>
  </si>
  <si>
    <t>Syrian Pound</t>
  </si>
  <si>
    <t>SYP</t>
  </si>
  <si>
    <t>TJK</t>
  </si>
  <si>
    <t>Tajikistan</t>
  </si>
  <si>
    <t>Somoni</t>
  </si>
  <si>
    <t>TJS</t>
  </si>
  <si>
    <t>THA</t>
  </si>
  <si>
    <t>Thailand</t>
  </si>
  <si>
    <t>Baht</t>
  </si>
  <si>
    <t>THB</t>
  </si>
  <si>
    <t>MKD</t>
  </si>
  <si>
    <t>The former Yugoslav Republic of Macedonia</t>
  </si>
  <si>
    <t>Denar</t>
  </si>
  <si>
    <t>TLS</t>
  </si>
  <si>
    <t>Timor-Leste</t>
  </si>
  <si>
    <t>TGO</t>
  </si>
  <si>
    <t>Togo</t>
  </si>
  <si>
    <t>TON</t>
  </si>
  <si>
    <t>Tonga</t>
  </si>
  <si>
    <t>Pa'anga</t>
  </si>
  <si>
    <t>TOP</t>
  </si>
  <si>
    <t>TTO</t>
  </si>
  <si>
    <t>Trinidad and Tobago</t>
  </si>
  <si>
    <t>Trinidad and Tobago Dollar</t>
  </si>
  <si>
    <t>TTD</t>
  </si>
  <si>
    <t>TUN</t>
  </si>
  <si>
    <t>Tunisia</t>
  </si>
  <si>
    <t>Tunisian Dinar</t>
  </si>
  <si>
    <t>TND</t>
  </si>
  <si>
    <t>TUR</t>
  </si>
  <si>
    <t>Turkey</t>
  </si>
  <si>
    <t>New Turkish Lira</t>
  </si>
  <si>
    <t>TRY</t>
  </si>
  <si>
    <t>TKM</t>
  </si>
  <si>
    <t>Turkmenistan</t>
  </si>
  <si>
    <t>Manat</t>
  </si>
  <si>
    <t>TMM</t>
  </si>
  <si>
    <t>UGA</t>
  </si>
  <si>
    <t>Uganda</t>
  </si>
  <si>
    <t>Uganda Shilling</t>
  </si>
  <si>
    <t>UGX</t>
  </si>
  <si>
    <t>UKR</t>
  </si>
  <si>
    <t>Ukraine</t>
  </si>
  <si>
    <t>Hryvnia</t>
  </si>
  <si>
    <t>UAH</t>
  </si>
  <si>
    <t>ARE</t>
  </si>
  <si>
    <t>United Arab Emirates</t>
  </si>
  <si>
    <t>United Arab Emirates dirham</t>
  </si>
  <si>
    <t>AED</t>
  </si>
  <si>
    <t>GBR</t>
  </si>
  <si>
    <t>United Kingdom</t>
  </si>
  <si>
    <t>Pound Sterling</t>
  </si>
  <si>
    <t>GBP</t>
  </si>
  <si>
    <t>TZA</t>
  </si>
  <si>
    <t>United Republic of Tanzania</t>
  </si>
  <si>
    <t>Tanzanian Schilling</t>
  </si>
  <si>
    <t>TZS</t>
  </si>
  <si>
    <t>USA</t>
  </si>
  <si>
    <t>United States</t>
  </si>
  <si>
    <t>URY</t>
  </si>
  <si>
    <t>Uruguay</t>
  </si>
  <si>
    <t>Peso Uruguayo</t>
  </si>
  <si>
    <t>UYU</t>
  </si>
  <si>
    <t>UZB</t>
  </si>
  <si>
    <t>Uzbekistan</t>
  </si>
  <si>
    <t>Uzbekistan Som</t>
  </si>
  <si>
    <t>UZS</t>
  </si>
  <si>
    <t>VUT</t>
  </si>
  <si>
    <t>Vanuatu</t>
  </si>
  <si>
    <t>Vatu</t>
  </si>
  <si>
    <t>VUV</t>
  </si>
  <si>
    <t>VEN</t>
  </si>
  <si>
    <t>Venezuela (Bolivarian Republic of)</t>
  </si>
  <si>
    <t>Venezuelan bolívar</t>
  </si>
  <si>
    <t>VEB</t>
  </si>
  <si>
    <t>VNM</t>
  </si>
  <si>
    <t>Viet Nam</t>
  </si>
  <si>
    <t>Vietnamese đồng</t>
  </si>
  <si>
    <t>VND</t>
  </si>
  <si>
    <t>YEM</t>
  </si>
  <si>
    <t>Yemen</t>
  </si>
  <si>
    <t>Yemeni Rial</t>
  </si>
  <si>
    <t>YER</t>
  </si>
  <si>
    <t>ZMB</t>
  </si>
  <si>
    <t>Zambia</t>
  </si>
  <si>
    <t>ZMK</t>
  </si>
  <si>
    <t>ZWE</t>
  </si>
  <si>
    <t>Zimbabwe</t>
  </si>
  <si>
    <t>Zimbabwe Dollar</t>
  </si>
  <si>
    <t>ZWD</t>
  </si>
  <si>
    <t>Intentionally blank</t>
  </si>
  <si>
    <t>BUDGET CALCULATIONS</t>
  </si>
  <si>
    <t>Cost Item</t>
  </si>
  <si>
    <t>Cost Unit</t>
  </si>
  <si>
    <t xml:space="preserve">Inflated Years </t>
  </si>
  <si>
    <t xml:space="preserve">Financial Assumptions </t>
  </si>
  <si>
    <t>Year</t>
  </si>
  <si>
    <t>Inflation rate (%)</t>
  </si>
  <si>
    <t>Years</t>
  </si>
  <si>
    <t xml:space="preserve">Cumulative Rate </t>
  </si>
  <si>
    <t>Interest Rate</t>
  </si>
  <si>
    <t xml:space="preserve">Inflation Rate </t>
  </si>
  <si>
    <t>Discount Rate</t>
  </si>
  <si>
    <t>BACK CALCULATION</t>
  </si>
  <si>
    <t>Cost Category</t>
  </si>
  <si>
    <t>Cost Categories</t>
  </si>
  <si>
    <t>Y1 Total Cost Budget Line</t>
  </si>
  <si>
    <t>Y2 Total Cost Budget Line</t>
  </si>
  <si>
    <t>Y3 Total Cost Budget Line</t>
  </si>
  <si>
    <t>Y4 Total Cost Budget Line</t>
  </si>
  <si>
    <t>Y5 Total Cost Budget Line</t>
  </si>
  <si>
    <t xml:space="preserve">Human Resource Assumptions </t>
  </si>
  <si>
    <t>Estimating actual working time spent on service delivery</t>
  </si>
  <si>
    <t>Code</t>
  </si>
  <si>
    <t>Number of working days FTE</t>
  </si>
  <si>
    <t>Weeks/year</t>
  </si>
  <si>
    <t>Public holidays</t>
  </si>
  <si>
    <t>Annual leave days</t>
  </si>
  <si>
    <t>C</t>
  </si>
  <si>
    <t>Average sick days/year</t>
  </si>
  <si>
    <t xml:space="preserve">D  </t>
  </si>
  <si>
    <t>Working days/week</t>
  </si>
  <si>
    <t>Working hours/day</t>
  </si>
  <si>
    <t xml:space="preserve">F  </t>
  </si>
  <si>
    <t>Actual working days/year</t>
  </si>
  <si>
    <t>G=(A*E)-(B+C+D)</t>
  </si>
  <si>
    <t>Actual working days/month</t>
  </si>
  <si>
    <t>H=G/12</t>
  </si>
  <si>
    <t>Actual working days/week</t>
  </si>
  <si>
    <t>I=G/A</t>
  </si>
  <si>
    <t>Actual working minutes/year</t>
  </si>
  <si>
    <t>J=G*F*60</t>
  </si>
  <si>
    <t>Title Page</t>
  </si>
  <si>
    <t>Budget Calculations</t>
  </si>
  <si>
    <t>FINANCING</t>
  </si>
  <si>
    <t>Source of financing</t>
  </si>
  <si>
    <t>Total</t>
  </si>
  <si>
    <t>Funding Gap</t>
  </si>
  <si>
    <t xml:space="preserve">Total </t>
  </si>
  <si>
    <t>FINANCING BY DONOR</t>
  </si>
  <si>
    <t>FINANCING GAP</t>
  </si>
  <si>
    <t>Cost Unit (Source)</t>
  </si>
  <si>
    <t>National population:</t>
  </si>
  <si>
    <t>II. Sources of Financing</t>
  </si>
  <si>
    <t>III. NSP Information</t>
  </si>
  <si>
    <t>Currencies</t>
  </si>
  <si>
    <t>Select currency:</t>
  </si>
  <si>
    <t>Total Funding Gap</t>
  </si>
  <si>
    <t>Total Funding Needed</t>
  </si>
  <si>
    <t>v2 as of: 28-May-2020</t>
  </si>
  <si>
    <t xml:space="preserve">Financing </t>
  </si>
  <si>
    <t xml:space="preserve">Graphs </t>
  </si>
  <si>
    <t>Summary Tables</t>
  </si>
  <si>
    <t>Cost by Input</t>
  </si>
  <si>
    <t>Human Resources for MR</t>
  </si>
  <si>
    <t>Thematic Area</t>
  </si>
  <si>
    <t>Intervention by Thematic Area</t>
  </si>
  <si>
    <t xml:space="preserve">Thematic Area </t>
  </si>
  <si>
    <t xml:space="preserve">Intervention </t>
  </si>
  <si>
    <t xml:space="preserve">Activity </t>
  </si>
  <si>
    <t>Y1_Frequency (e.g Number of Visits/Meetings per Year)</t>
  </si>
  <si>
    <t>Y1_Quantity (e.g Units per Year)</t>
  </si>
  <si>
    <t>Y2_Quantity (e.g Units per Year)</t>
  </si>
  <si>
    <t>Y2_Frequency (e.g Number of Visits/Meetings per Year)</t>
  </si>
  <si>
    <t>Y3_Quantity (e.g Units per Year)</t>
  </si>
  <si>
    <t>Y3_Frequency (e.g Number of Visits/Meetings per Year)</t>
  </si>
  <si>
    <t>Y4_Quantity (e.g Units per Year)</t>
  </si>
  <si>
    <t>Y4_Frequency (e.g Number of Visits/Meetings per Year)</t>
  </si>
  <si>
    <t>Y5_Quantity (e.g Units per Year)</t>
  </si>
  <si>
    <t>This is an open-source tool - users please note that any changes in the structure or formulas may result in errors.</t>
  </si>
  <si>
    <t>Some default data are available in the tool, please ensure before using that they are the most accurate for your country.</t>
  </si>
  <si>
    <t>DISCLAIMERS</t>
  </si>
  <si>
    <t>COST ASSUMPTIONS</t>
  </si>
  <si>
    <t>INPUTS</t>
  </si>
  <si>
    <t>Unit Cost</t>
  </si>
  <si>
    <t>Developed by Clinton Health Access Initiative (CHAI) for ATscale, Global Partnership for Assistive Technology</t>
  </si>
  <si>
    <r>
      <rPr>
        <b/>
        <i/>
        <sz val="11"/>
        <rFont val="Calibri"/>
        <family val="2"/>
        <scheme val="minor"/>
      </rPr>
      <t>Source:</t>
    </r>
    <r>
      <rPr>
        <sz val="11"/>
        <rFont val="Calibri"/>
        <family val="2"/>
        <scheme val="minor"/>
      </rPr>
      <t xml:space="preserve"> United Nations Department of Economic and Social Affairs - https://population.un.org/wpp/Download/Standard/Population/</t>
    </r>
  </si>
  <si>
    <t>SUMMARY OF COSTS BY THEMATIC AREA</t>
  </si>
  <si>
    <t>Unit Cost Available?</t>
  </si>
  <si>
    <t>Y5_Frequency (e.g Number of Visits/Meetings per Year)</t>
  </si>
  <si>
    <t>Select:</t>
  </si>
  <si>
    <t>Tool Title Page</t>
  </si>
  <si>
    <t>Inputs</t>
  </si>
  <si>
    <t>Cost Assumptions</t>
  </si>
  <si>
    <t>Input country and implementation plan information</t>
  </si>
  <si>
    <t>Summary of key results presented in table format</t>
  </si>
  <si>
    <t>Key results presented in graph format</t>
  </si>
  <si>
    <t>Calculation of cost by Input (in currency entered in tool)</t>
  </si>
  <si>
    <t>Input funding commitments and anticipated funds towards the program</t>
  </si>
  <si>
    <t>Reference unit costs to calcuate activity costs</t>
  </si>
  <si>
    <t>Consolidated budget calculation for the forecated years</t>
  </si>
  <si>
    <r>
      <t xml:space="preserve">All data entry must be completed in the </t>
    </r>
    <r>
      <rPr>
        <b/>
        <i/>
        <u/>
        <sz val="12"/>
        <rFont val="Calibri"/>
        <family val="2"/>
        <scheme val="minor"/>
      </rPr>
      <t>light blue shaded cells only</t>
    </r>
    <r>
      <rPr>
        <b/>
        <i/>
        <sz val="12"/>
        <rFont val="Calibri"/>
        <family val="2"/>
        <scheme val="minor"/>
      </rPr>
      <t>. Data entry may occur as direct entry or selection from a drop-down menu.</t>
    </r>
  </si>
  <si>
    <t>Caution: Do not enter data into white cells, as they may contain formulas. Do not enter data into greyed out cells.</t>
  </si>
  <si>
    <t>Data Entry</t>
  </si>
  <si>
    <t>DO NOT DELETE OR OVERWRITE</t>
  </si>
  <si>
    <t>National Policy, Strategy or Planning Costing Tool v2</t>
  </si>
  <si>
    <t>National Policy, Strategy or Planning Costing Tool Overview</t>
  </si>
  <si>
    <t>The National Policy, Stategy or Planning Costing Tool is an Excel-based tool suited for activity-based costing of national strategic plans. By using this costing tool, users can create a detailed activity-based budget with all underlying details and assumptions. Additionally, the tool can be used to perform quick calculations to establish the costs of individual activities which may be useful at various points during operational planning for programs.</t>
  </si>
  <si>
    <t>Cost Category5</t>
  </si>
  <si>
    <t>Cost Category6</t>
  </si>
  <si>
    <t>Cost Category7</t>
  </si>
  <si>
    <t>Cost Category8</t>
  </si>
  <si>
    <t>Cost Category9</t>
  </si>
  <si>
    <t>Cost Category10</t>
  </si>
  <si>
    <t>Cost Year</t>
  </si>
  <si>
    <t xml:space="preserve"> Cost (Source)</t>
  </si>
  <si>
    <t xml:space="preserve">Unit Cost </t>
  </si>
  <si>
    <t>Total Y1-Y5 Cost Budget Line</t>
  </si>
  <si>
    <t xml:space="preserve">Is funding available? </t>
  </si>
  <si>
    <t>Yes</t>
  </si>
  <si>
    <t>MoH</t>
  </si>
  <si>
    <t>MR Service Delivery</t>
  </si>
  <si>
    <t>Assistive Technology</t>
  </si>
  <si>
    <t>Train MR Officers in leadership and management skills</t>
  </si>
  <si>
    <t>Conduct meetings to draft resource mobilisation strategy for MR services</t>
  </si>
  <si>
    <t>Assess current financing situation towards training for MR professionals</t>
  </si>
  <si>
    <t>Conduct meetings to develop national guidelines on the scope of MR service to suit levels of health service delivery</t>
  </si>
  <si>
    <t>Conduct meetings to domesticate WHO Assistive Products Specifications</t>
  </si>
  <si>
    <t xml:space="preserve">Conduct supportive supervision </t>
  </si>
  <si>
    <t>Hold stakeholder consultation on draft resource mobilization strategy</t>
  </si>
  <si>
    <t>Report writing and costing session for identified MR training gaps</t>
  </si>
  <si>
    <t>Taskforce meeting consolidating outcomes of the meetings</t>
  </si>
  <si>
    <t>Conduct training for MR personnel for adaptation, provision and usage of APs</t>
  </si>
  <si>
    <t>Conduct tailor made coaching and mentorship courses for MR Officers</t>
  </si>
  <si>
    <t xml:space="preserve">Seek SMT approval on revised strategy </t>
  </si>
  <si>
    <t>Hold consultative meetings with training institutions to  introduce new MR training programs( P&amp;O, wheelchair technology, speech &amp; language therapy) and postgraduate training</t>
  </si>
  <si>
    <t>Disseminate national guidelines on the scope of MR service</t>
  </si>
  <si>
    <t>Conduct needs assessment on community based repair and maintenance workshop for assistive products</t>
  </si>
  <si>
    <t>Disseminate MR policy and its operationalisation plan(OP) to stakeholders</t>
  </si>
  <si>
    <t>Dissemination of resource mobilization strategy for MR services to the stakeholders</t>
  </si>
  <si>
    <t>Facilitate assessment of training institutions capacity to offer new MR training programs</t>
  </si>
  <si>
    <t>Facilitate development of CBID structure at community level</t>
  </si>
  <si>
    <t>Conduct report writing session of the assessment</t>
  </si>
  <si>
    <t>Conduct orientation workshops for MR Officers on developed MR guildelines, standards and protocols</t>
  </si>
  <si>
    <t>Identify potential MR areas for PPP financing(Medical Rehabilitation Unit)</t>
  </si>
  <si>
    <t>Cost capacity needs of training institutions to offer proposed new MR programs</t>
  </si>
  <si>
    <t>Conduct awareness workshops for MR personnel and other relevant stakeholder on CBID concept</t>
  </si>
  <si>
    <t>Disseminate needs assessment findings to stakeholders</t>
  </si>
  <si>
    <t>Conduct periodic monitoring of MR activities at all levels</t>
  </si>
  <si>
    <t>Develop investment profile for each potential area identified</t>
  </si>
  <si>
    <t>Undertake a Training Needs Assessment (TNA) for all MR cadres at all levels (developing data collection tool and conducting assessment)</t>
  </si>
  <si>
    <t>Supportive supervision on established CBID structures at the community level</t>
  </si>
  <si>
    <t>Provide ToT trainings</t>
  </si>
  <si>
    <t xml:space="preserve">Train MR Officers </t>
  </si>
  <si>
    <t>Supportive supervision</t>
  </si>
  <si>
    <t>Draft resource mobilization strategy for MR services</t>
  </si>
  <si>
    <t>Training for MR personnel for adaptation, provision and usage of APs</t>
  </si>
  <si>
    <t>Training and Development Costs</t>
  </si>
  <si>
    <t>Supervision and Management Costs</t>
  </si>
  <si>
    <t>Other Recurrent Costs</t>
  </si>
  <si>
    <t>MR Initial training</t>
  </si>
  <si>
    <t>Training fee for Trainer</t>
  </si>
  <si>
    <t>MR coaching and mentorship training</t>
  </si>
  <si>
    <t xml:space="preserve">Dissemination </t>
  </si>
  <si>
    <t>MR orientation workshop</t>
  </si>
  <si>
    <t>MR ToRs development</t>
  </si>
  <si>
    <t>MR resource mobilization strategy</t>
  </si>
  <si>
    <t>Development of a tool</t>
  </si>
  <si>
    <t xml:space="preserve">Report writing </t>
  </si>
  <si>
    <t>MR periodic monitoring of activities</t>
  </si>
  <si>
    <t>Central stakeholder meeting</t>
  </si>
  <si>
    <t>District stakeholder meeting</t>
  </si>
  <si>
    <t>MR coordination committees</t>
  </si>
  <si>
    <t>Conference hire</t>
  </si>
  <si>
    <t>Conference packages</t>
  </si>
  <si>
    <t>Fuel reimbursement</t>
  </si>
  <si>
    <t xml:space="preserve">Printing fee </t>
  </si>
  <si>
    <t xml:space="preserve">Ministry of Health </t>
  </si>
  <si>
    <t>Conference package</t>
  </si>
  <si>
    <t>Printing of 1000 copies</t>
  </si>
  <si>
    <t>Staff Costs</t>
  </si>
  <si>
    <t>Consultancy fee</t>
  </si>
  <si>
    <t>Based on GF Cost Assumptions (2018-2020), upward adjustment per annum is needed, incl. morning and afternoon snacks, soft drinks, tea/coffee</t>
  </si>
  <si>
    <t>Donor1</t>
  </si>
  <si>
    <t>Donor2</t>
  </si>
  <si>
    <t>Donor3</t>
  </si>
  <si>
    <t>%</t>
  </si>
  <si>
    <t>Reserve Bank of Malawi</t>
  </si>
  <si>
    <t xml:space="preserve">Cost category covered </t>
  </si>
  <si>
    <t>FINANCING AVAILABLE BY COST CATEGORY</t>
  </si>
  <si>
    <t>SUMMARY OF COSTS BY COST CATEGORY</t>
  </si>
  <si>
    <t xml:space="preserve">Financing overview by donor and cost category </t>
  </si>
  <si>
    <t>Amount or share of the total cost category amount per year</t>
  </si>
  <si>
    <t xml:space="preserve">Funding per year, per donor and per cost category </t>
  </si>
  <si>
    <t>Additional Worksheets (Intermediate calculations)</t>
  </si>
  <si>
    <t>The following worksheets contain intermediate calculations and have been hidden to avoid accidental deletion. No data entry is required in these sheets.</t>
  </si>
  <si>
    <t>To unhide, right-click on any worksheet tab, select "Unhide", then select the worksheet to unhide.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</si>
</sst>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_);_(* \(#,##0\);_(* &quot;-&quot;_);_(@_)"/>
    <numFmt numFmtId="165" formatCode="_(&quot;$&quot;* #,##0.00_);_(&quot;$&quot;* \(#,##0.00\);_(&quot;$&quot;* &quot;-&quot;??_);_(@_)"/>
    <numFmt numFmtId="166" formatCode="_(* #,##0.00_);_(* \(#,##0.00\);_(* &quot;-&quot;??_);_(@_)"/>
    <numFmt numFmtId="167" formatCode="_(* #,##0_);_(* \(#,##0\);_(* &quot;-&quot;??_);_(@_)"/>
    <numFmt numFmtId="168" formatCode="0.0%"/>
    <numFmt numFmtId="169" formatCode="_(* #,##0.0_);_(* \(#,##0.0\);_(* &quot;-&quot;??_);_(@_)"/>
    <numFmt numFmtId="170" formatCode="0.0"/>
  </numFmts>
  <fonts count="63">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name val="Calibri"/>
      <family val="2"/>
      <scheme val="minor"/>
    </font>
    <font>
      <sz val="12"/>
      <color theme="1"/>
      <name val="Calibri"/>
      <family val="2"/>
      <scheme val="minor"/>
    </font>
    <font>
      <sz val="11"/>
      <color rgb="FF000000"/>
      <name val="Calibri"/>
      <family val="2"/>
      <scheme val="minor"/>
    </font>
    <font>
      <sz val="10"/>
      <color theme="1"/>
      <name val="Arial"/>
      <family val="2"/>
    </font>
    <font>
      <sz val="10"/>
      <name val="Arial"/>
      <family val="2"/>
    </font>
    <font>
      <b/>
      <sz val="11"/>
      <color theme="1"/>
      <name val="Calibri"/>
      <family val="2"/>
      <scheme val="minor"/>
    </font>
    <font>
      <sz val="10"/>
      <color theme="1"/>
      <name val="Calibri"/>
      <family val="2"/>
      <scheme val="minor"/>
    </font>
    <font>
      <sz val="8"/>
      <name val="Calibri"/>
      <family val="2"/>
      <scheme val="minor"/>
    </font>
    <font>
      <b/>
      <sz val="10"/>
      <color theme="0"/>
      <name val="Calibri"/>
      <family val="2"/>
      <scheme val="minor"/>
    </font>
    <font>
      <sz val="11"/>
      <color rgb="FF000000"/>
      <name val="Calibri"/>
      <family val="2"/>
    </font>
    <font>
      <b/>
      <sz val="11"/>
      <color theme="8" tint="-0.249977111117893"/>
      <name val="Calibri"/>
      <family val="2"/>
      <scheme val="minor"/>
    </font>
    <font>
      <b/>
      <sz val="11"/>
      <color theme="8" tint="-0.499984740745262"/>
      <name val="Calibri"/>
      <family val="2"/>
      <scheme val="minor"/>
    </font>
    <font>
      <sz val="11"/>
      <color rgb="FF000000"/>
      <name val="Playfair"/>
    </font>
    <font>
      <b/>
      <i/>
      <sz val="11"/>
      <color theme="1"/>
      <name val="Calibri"/>
      <family val="2"/>
      <scheme val="minor"/>
    </font>
    <font>
      <b/>
      <sz val="14"/>
      <color theme="0"/>
      <name val="Calibri"/>
      <family val="2"/>
      <scheme val="minor"/>
    </font>
    <font>
      <b/>
      <sz val="10"/>
      <color theme="8" tint="-0.249977111117893"/>
      <name val="Calibri"/>
      <family val="2"/>
      <scheme val="minor"/>
    </font>
    <font>
      <b/>
      <sz val="10"/>
      <color theme="8" tint="-0.499984740745262"/>
      <name val="Calibri"/>
      <family val="2"/>
      <scheme val="minor"/>
    </font>
    <font>
      <b/>
      <i/>
      <sz val="12"/>
      <name val="Calibri"/>
      <family val="2"/>
      <scheme val="minor"/>
    </font>
    <font>
      <b/>
      <i/>
      <sz val="11"/>
      <color rgb="FFFF0000"/>
      <name val="Calibri"/>
      <family val="2"/>
      <scheme val="minor"/>
    </font>
    <font>
      <b/>
      <sz val="10"/>
      <color theme="1"/>
      <name val="Calibri"/>
      <family val="2"/>
      <scheme val="minor"/>
    </font>
    <font>
      <b/>
      <i/>
      <sz val="10"/>
      <color rgb="FFFF0000"/>
      <name val="Calibri"/>
      <family val="2"/>
      <scheme val="minor"/>
    </font>
    <font>
      <sz val="14"/>
      <color theme="1"/>
      <name val="Calibri"/>
      <family val="2"/>
      <scheme val="minor"/>
    </font>
    <font>
      <sz val="14"/>
      <color theme="0"/>
      <name val="Calibri"/>
      <family val="2"/>
      <scheme val="minor"/>
    </font>
    <font>
      <sz val="10"/>
      <name val="Calibri"/>
      <family val="2"/>
      <scheme val="minor"/>
    </font>
    <font>
      <sz val="10"/>
      <color theme="0"/>
      <name val="Calibri"/>
      <family val="2"/>
      <scheme val="minor"/>
    </font>
    <font>
      <b/>
      <u/>
      <sz val="10"/>
      <color theme="10"/>
      <name val="Calibri"/>
      <family val="2"/>
      <scheme val="minor"/>
    </font>
    <font>
      <u/>
      <sz val="11"/>
      <color theme="10"/>
      <name val="Calibri"/>
      <family val="2"/>
      <scheme val="minor"/>
    </font>
    <font>
      <sz val="12"/>
      <color theme="1"/>
      <name val="Times New Roman"/>
      <family val="2"/>
    </font>
    <font>
      <i/>
      <sz val="10"/>
      <color theme="1"/>
      <name val="Calibri"/>
      <family val="2"/>
      <scheme val="minor"/>
    </font>
    <font>
      <sz val="11"/>
      <name val="Calibri"/>
      <family val="2"/>
      <scheme val="minor"/>
    </font>
    <font>
      <b/>
      <sz val="10"/>
      <name val="Calibri"/>
      <family val="2"/>
      <scheme val="minor"/>
    </font>
    <font>
      <sz val="11"/>
      <color theme="0"/>
      <name val="Calibri"/>
      <family val="2"/>
      <scheme val="minor"/>
    </font>
    <font>
      <b/>
      <i/>
      <sz val="11"/>
      <name val="Calibri"/>
      <family val="2"/>
      <scheme val="minor"/>
    </font>
    <font>
      <b/>
      <sz val="10"/>
      <color rgb="FFFF0000"/>
      <name val="Calibri"/>
      <family val="2"/>
      <scheme val="minor"/>
    </font>
    <font>
      <sz val="10"/>
      <color rgb="FF000000"/>
      <name val="Calibri"/>
      <family val="2"/>
      <scheme val="minor"/>
    </font>
    <font>
      <sz val="10"/>
      <color rgb="FF000000"/>
      <name val="Calibri"/>
      <family val="2"/>
    </font>
    <font>
      <b/>
      <sz val="10"/>
      <color rgb="FF000000"/>
      <name val="Calibri"/>
      <family val="2"/>
    </font>
    <font>
      <b/>
      <sz val="10"/>
      <color rgb="FF000000"/>
      <name val="Calibri"/>
      <family val="2"/>
      <scheme val="minor"/>
    </font>
    <font>
      <b/>
      <i/>
      <sz val="10"/>
      <color rgb="FF000000"/>
      <name val="Calibri"/>
      <family val="2"/>
    </font>
    <font>
      <b/>
      <sz val="10"/>
      <color theme="0" tint="-0.249977111117893"/>
      <name val="Calibri"/>
      <family val="2"/>
      <scheme val="minor"/>
    </font>
    <font>
      <b/>
      <sz val="11"/>
      <color theme="0" tint="-0.34998626667073579"/>
      <name val="Calibri"/>
      <family val="2"/>
      <scheme val="minor"/>
    </font>
    <font>
      <b/>
      <i/>
      <sz val="12"/>
      <color theme="0"/>
      <name val="Calibri"/>
      <family val="2"/>
      <scheme val="minor"/>
    </font>
    <font>
      <b/>
      <sz val="11"/>
      <color rgb="FF002060"/>
      <name val="Calibri"/>
      <family val="2"/>
      <scheme val="minor"/>
    </font>
    <font>
      <b/>
      <sz val="14"/>
      <color theme="8" tint="-0.249977111117893"/>
      <name val="Calibri"/>
      <family val="2"/>
      <scheme val="minor"/>
    </font>
    <font>
      <b/>
      <sz val="14"/>
      <color theme="8" tint="-0.499984740745262"/>
      <name val="Calibri"/>
      <family val="2"/>
      <scheme val="minor"/>
    </font>
    <font>
      <b/>
      <sz val="14"/>
      <color theme="1"/>
      <name val="Calibri"/>
      <family val="2"/>
      <scheme val="minor"/>
    </font>
    <font>
      <b/>
      <sz val="18"/>
      <color theme="0"/>
      <name val="Calibri"/>
      <family val="2"/>
      <scheme val="minor"/>
    </font>
    <font>
      <sz val="18"/>
      <color rgb="FF000000"/>
      <name val="Playfair"/>
    </font>
    <font>
      <b/>
      <sz val="14"/>
      <name val="Calibri"/>
      <family val="2"/>
      <scheme val="minor"/>
    </font>
    <font>
      <b/>
      <sz val="12"/>
      <color theme="0"/>
      <name val="Calibri"/>
      <family val="2"/>
      <scheme val="minor"/>
    </font>
    <font>
      <b/>
      <sz val="12"/>
      <color theme="8" tint="-0.249977111117893"/>
      <name val="Calibri"/>
      <family val="2"/>
      <scheme val="minor"/>
    </font>
    <font>
      <b/>
      <sz val="12"/>
      <color theme="8" tint="-0.499984740745262"/>
      <name val="Calibri"/>
      <family val="2"/>
      <scheme val="minor"/>
    </font>
    <font>
      <b/>
      <i/>
      <sz val="11"/>
      <color theme="0"/>
      <name val="Calibri"/>
      <family val="2"/>
      <scheme val="minor"/>
    </font>
    <font>
      <b/>
      <i/>
      <u/>
      <sz val="12"/>
      <name val="Calibri"/>
      <family val="2"/>
      <scheme val="minor"/>
    </font>
    <font>
      <b/>
      <sz val="11"/>
      <color theme="0" tint="-0.14999847407452621"/>
      <name val="Calibri"/>
      <family val="2"/>
      <scheme val="minor"/>
    </font>
    <font>
      <sz val="11"/>
      <color theme="0" tint="-0.14999847407452621"/>
      <name val="Calibri"/>
      <family val="2"/>
      <scheme val="minor"/>
    </font>
    <font>
      <b/>
      <u/>
      <sz val="11"/>
      <color theme="10"/>
      <name val="Calibri"/>
      <family val="2"/>
      <scheme val="minor"/>
    </font>
    <font>
      <b/>
      <sz val="24"/>
      <color theme="0"/>
      <name val="Calibri"/>
      <family val="2"/>
      <scheme val="minor"/>
    </font>
    <font>
      <b/>
      <i/>
      <sz val="1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206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79998168889431442"/>
        <bgColor indexed="64"/>
      </patternFill>
    </fill>
  </fills>
  <borders count="54">
    <border>
      <left/>
      <right/>
      <top/>
      <bottom/>
      <diagonal/>
    </border>
    <border>
      <left style="thin">
        <color indexed="64"/>
      </left>
      <right/>
      <top style="thin">
        <color indexed="64"/>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auto="1"/>
      </right>
      <top style="thin">
        <color indexed="64"/>
      </top>
      <bottom style="thin">
        <color indexed="64"/>
      </bottom>
      <diagonal/>
    </border>
    <border>
      <left/>
      <right style="thin">
        <color theme="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theme="0"/>
      </top>
      <bottom style="thin">
        <color indexed="64"/>
      </bottom>
      <diagonal/>
    </border>
    <border>
      <left/>
      <right style="thin">
        <color auto="1"/>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auto="1"/>
      </right>
      <top style="thin">
        <color auto="1"/>
      </top>
      <bottom style="thin">
        <color theme="0"/>
      </bottom>
      <diagonal/>
    </border>
    <border>
      <left/>
      <right/>
      <top style="thin">
        <color indexed="64"/>
      </top>
      <bottom/>
      <diagonal/>
    </border>
    <border>
      <left style="thin">
        <color indexed="64"/>
      </left>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style="thin">
        <color indexed="64"/>
      </left>
      <right/>
      <top/>
      <bottom style="thin">
        <color theme="0"/>
      </bottom>
      <diagonal/>
    </border>
    <border>
      <left/>
      <right style="thin">
        <color indexed="64"/>
      </right>
      <top/>
      <bottom style="thin">
        <color theme="0"/>
      </bottom>
      <diagonal/>
    </border>
    <border>
      <left/>
      <right/>
      <top style="thin">
        <color theme="0"/>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theme="0"/>
      </top>
      <bottom/>
      <diagonal/>
    </border>
    <border>
      <left style="thin">
        <color indexed="64"/>
      </left>
      <right/>
      <top style="thin">
        <color theme="0"/>
      </top>
      <bottom/>
      <diagonal/>
    </border>
    <border>
      <left style="thin">
        <color indexed="64"/>
      </left>
      <right/>
      <top style="thin">
        <color theme="0"/>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4">
    <xf numFmtId="0" fontId="0" fillId="0" borderId="0"/>
    <xf numFmtId="0" fontId="5" fillId="0" borderId="0"/>
    <xf numFmtId="166" fontId="5" fillId="0" borderId="0" applyFont="0" applyFill="0" applyBorder="0" applyAlignment="0" applyProtection="0"/>
    <xf numFmtId="165" fontId="5" fillId="0" borderId="0" applyFont="0" applyFill="0" applyBorder="0" applyAlignment="0" applyProtection="0"/>
    <xf numFmtId="166" fontId="7" fillId="0" borderId="0" applyFont="0" applyFill="0" applyBorder="0" applyAlignment="0" applyProtection="0"/>
    <xf numFmtId="166" fontId="8" fillId="0" borderId="0" applyFont="0" applyFill="0" applyBorder="0" applyAlignment="0" applyProtection="0"/>
    <xf numFmtId="9" fontId="5" fillId="0" borderId="0" applyFont="0" applyFill="0" applyBorder="0" applyAlignment="0" applyProtection="0"/>
    <xf numFmtId="0" fontId="8" fillId="0" borderId="0"/>
    <xf numFmtId="0" fontId="13"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30" fillId="0" borderId="0" applyNumberFormat="0" applyFill="0" applyBorder="0" applyAlignment="0" applyProtection="0"/>
    <xf numFmtId="0" fontId="31" fillId="0" borderId="0"/>
  </cellStyleXfs>
  <cellXfs count="434">
    <xf numFmtId="0" fontId="0" fillId="0" borderId="0" xfId="0"/>
    <xf numFmtId="0" fontId="0" fillId="2" borderId="0" xfId="0" applyFill="1"/>
    <xf numFmtId="0" fontId="0" fillId="2" borderId="0" xfId="0" applyFill="1" applyAlignment="1"/>
    <xf numFmtId="0" fontId="0" fillId="2" borderId="0" xfId="0" applyFill="1" applyAlignment="1">
      <alignment horizontal="center" vertical="center"/>
    </xf>
    <xf numFmtId="0" fontId="0" fillId="2" borderId="0" xfId="0" applyFill="1" applyAlignment="1">
      <alignment vertical="center"/>
    </xf>
    <xf numFmtId="0" fontId="10" fillId="2" borderId="0" xfId="0" applyFont="1" applyFill="1" applyAlignment="1">
      <alignment horizontal="center"/>
    </xf>
    <xf numFmtId="0" fontId="0" fillId="0" borderId="0" xfId="0" applyAlignment="1">
      <alignment horizontal="left"/>
    </xf>
    <xf numFmtId="0" fontId="9" fillId="0" borderId="0" xfId="0" applyFont="1"/>
    <xf numFmtId="0" fontId="1" fillId="2" borderId="0" xfId="9" applyFill="1"/>
    <xf numFmtId="0" fontId="16" fillId="0" borderId="0" xfId="8" applyFont="1"/>
    <xf numFmtId="0" fontId="17" fillId="0" borderId="0" xfId="0" applyFont="1" applyAlignment="1">
      <alignment horizontal="right"/>
    </xf>
    <xf numFmtId="0" fontId="17" fillId="0" borderId="0" xfId="0" applyFont="1"/>
    <xf numFmtId="0" fontId="18" fillId="6" borderId="0" xfId="0" applyFont="1" applyFill="1" applyAlignment="1">
      <alignment vertical="center"/>
    </xf>
    <xf numFmtId="0" fontId="12" fillId="6" borderId="0" xfId="0" applyFont="1" applyFill="1"/>
    <xf numFmtId="0" fontId="2" fillId="3" borderId="0" xfId="0" applyFont="1" applyFill="1"/>
    <xf numFmtId="0" fontId="4" fillId="0" borderId="11" xfId="0" applyFont="1" applyBorder="1"/>
    <xf numFmtId="0" fontId="4" fillId="0" borderId="12" xfId="0" applyFont="1" applyBorder="1"/>
    <xf numFmtId="0" fontId="4" fillId="0" borderId="0" xfId="0" applyFont="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2" fillId="6" borderId="0" xfId="0" applyFont="1" applyFill="1"/>
    <xf numFmtId="0" fontId="14" fillId="6" borderId="0" xfId="0" applyFont="1" applyFill="1"/>
    <xf numFmtId="0" fontId="15" fillId="6" borderId="0" xfId="0" applyFont="1" applyFill="1"/>
    <xf numFmtId="0" fontId="18" fillId="3" borderId="0" xfId="0" applyFont="1" applyFill="1" applyAlignment="1">
      <alignment horizontal="left" vertical="center"/>
    </xf>
    <xf numFmtId="0" fontId="9" fillId="0" borderId="8" xfId="0" applyFont="1" applyBorder="1"/>
    <xf numFmtId="0" fontId="4" fillId="7" borderId="9" xfId="0" applyFont="1" applyFill="1" applyBorder="1" applyAlignment="1" applyProtection="1">
      <alignment horizontal="center"/>
      <protection locked="0"/>
    </xf>
    <xf numFmtId="0" fontId="22" fillId="0" borderId="0" xfId="0" applyFont="1"/>
    <xf numFmtId="0" fontId="9" fillId="0" borderId="0" xfId="0" applyFont="1" applyAlignment="1">
      <alignment horizontal="right"/>
    </xf>
    <xf numFmtId="0" fontId="9" fillId="0" borderId="5" xfId="0" applyFont="1" applyBorder="1" applyAlignment="1">
      <alignment horizontal="left"/>
    </xf>
    <xf numFmtId="0" fontId="9" fillId="0" borderId="1" xfId="0" applyFont="1" applyBorder="1"/>
    <xf numFmtId="0" fontId="9" fillId="0" borderId="3" xfId="0" applyFont="1" applyBorder="1"/>
    <xf numFmtId="0" fontId="17" fillId="0" borderId="0" xfId="0" applyFont="1" applyAlignment="1">
      <alignment horizontal="left" indent="1"/>
    </xf>
    <xf numFmtId="168" fontId="4" fillId="7" borderId="9" xfId="10" applyNumberFormat="1" applyFont="1" applyFill="1" applyBorder="1" applyProtection="1">
      <protection locked="0"/>
    </xf>
    <xf numFmtId="1" fontId="18" fillId="6" borderId="0" xfId="0" applyNumberFormat="1" applyFont="1" applyFill="1" applyAlignment="1">
      <alignment vertical="center"/>
    </xf>
    <xf numFmtId="0" fontId="0" fillId="3" borderId="0" xfId="0" applyFill="1"/>
    <xf numFmtId="1" fontId="0" fillId="3" borderId="0" xfId="0" applyNumberFormat="1" applyFill="1"/>
    <xf numFmtId="0" fontId="24" fillId="0" borderId="0" xfId="0" applyFont="1"/>
    <xf numFmtId="0" fontId="25" fillId="6" borderId="0" xfId="0" applyFont="1" applyFill="1"/>
    <xf numFmtId="0" fontId="18" fillId="6" borderId="0" xfId="0" applyFont="1" applyFill="1"/>
    <xf numFmtId="0" fontId="26" fillId="6" borderId="0" xfId="0" applyFont="1" applyFill="1"/>
    <xf numFmtId="0" fontId="26" fillId="6" borderId="0" xfId="0" applyFont="1" applyFill="1" applyAlignment="1">
      <alignment horizontal="right"/>
    </xf>
    <xf numFmtId="0" fontId="18" fillId="6" borderId="0" xfId="0" applyFont="1" applyFill="1" applyAlignment="1">
      <alignment horizontal="right"/>
    </xf>
    <xf numFmtId="0" fontId="10" fillId="0" borderId="0" xfId="0" applyFont="1"/>
    <xf numFmtId="0" fontId="10" fillId="0" borderId="0" xfId="0" applyFont="1" applyAlignment="1">
      <alignment horizontal="right"/>
    </xf>
    <xf numFmtId="169" fontId="29" fillId="0" borderId="0" xfId="11" applyNumberFormat="1" applyFont="1" applyAlignment="1">
      <alignment horizontal="right" vertical="center"/>
    </xf>
    <xf numFmtId="169" fontId="29" fillId="0" borderId="0" xfId="12" applyNumberFormat="1" applyFont="1" applyAlignment="1">
      <alignment horizontal="center" vertical="center"/>
    </xf>
    <xf numFmtId="0" fontId="23" fillId="0" borderId="0" xfId="0" applyFont="1"/>
    <xf numFmtId="169" fontId="29" fillId="0" borderId="0" xfId="11" applyNumberFormat="1" applyFont="1" applyAlignment="1">
      <alignment horizontal="center" vertical="center"/>
    </xf>
    <xf numFmtId="0" fontId="1" fillId="0" borderId="0" xfId="0" applyFont="1" applyAlignment="1">
      <alignment horizontal="right" vertical="center" wrapText="1"/>
    </xf>
    <xf numFmtId="0" fontId="4" fillId="0" borderId="6" xfId="13" applyFont="1" applyBorder="1" applyAlignment="1">
      <alignment horizontal="right" vertical="center" wrapText="1"/>
    </xf>
    <xf numFmtId="169" fontId="9" fillId="0" borderId="6" xfId="11" applyNumberFormat="1" applyFont="1" applyBorder="1" applyAlignment="1">
      <alignment horizontal="right" vertical="center" wrapText="1"/>
    </xf>
    <xf numFmtId="170" fontId="10" fillId="4" borderId="0" xfId="0" applyNumberFormat="1" applyFont="1" applyFill="1"/>
    <xf numFmtId="1" fontId="10" fillId="4" borderId="0" xfId="0" applyNumberFormat="1" applyFont="1" applyFill="1"/>
    <xf numFmtId="170" fontId="10" fillId="4" borderId="0" xfId="0" applyNumberFormat="1" applyFont="1" applyFill="1" applyAlignment="1">
      <alignment horizontal="right"/>
    </xf>
    <xf numFmtId="169" fontId="10" fillId="4" borderId="0" xfId="11" applyNumberFormat="1" applyFont="1" applyFill="1" applyBorder="1"/>
    <xf numFmtId="170" fontId="10" fillId="0" borderId="0" xfId="0" applyNumberFormat="1" applyFont="1"/>
    <xf numFmtId="1" fontId="10" fillId="0" borderId="0" xfId="0" applyNumberFormat="1" applyFont="1"/>
    <xf numFmtId="170" fontId="10" fillId="0" borderId="0" xfId="0" applyNumberFormat="1" applyFont="1" applyAlignment="1">
      <alignment horizontal="right"/>
    </xf>
    <xf numFmtId="169" fontId="10" fillId="0" borderId="0" xfId="11" applyNumberFormat="1" applyFont="1" applyBorder="1"/>
    <xf numFmtId="169" fontId="10" fillId="0" borderId="0" xfId="11" applyNumberFormat="1" applyFont="1" applyAlignment="1">
      <alignment horizontal="right"/>
    </xf>
    <xf numFmtId="169" fontId="10" fillId="0" borderId="0" xfId="11" applyNumberFormat="1" applyFont="1"/>
    <xf numFmtId="0" fontId="32" fillId="0" borderId="0" xfId="0" applyFont="1"/>
    <xf numFmtId="1" fontId="2" fillId="6" borderId="0" xfId="0" applyNumberFormat="1" applyFont="1" applyFill="1" applyAlignment="1">
      <alignment horizontal="right"/>
    </xf>
    <xf numFmtId="9" fontId="2" fillId="6" borderId="0" xfId="0" applyNumberFormat="1" applyFont="1" applyFill="1"/>
    <xf numFmtId="0" fontId="2" fillId="6" borderId="0" xfId="0" applyFont="1" applyFill="1" applyAlignment="1">
      <alignment horizontal="right"/>
    </xf>
    <xf numFmtId="2" fontId="2" fillId="6" borderId="0" xfId="0" applyNumberFormat="1" applyFont="1" applyFill="1"/>
    <xf numFmtId="1" fontId="0" fillId="3" borderId="0" xfId="0" applyNumberFormat="1" applyFill="1" applyAlignment="1">
      <alignment horizontal="right"/>
    </xf>
    <xf numFmtId="0" fontId="0" fillId="3" borderId="0" xfId="0" applyFill="1" applyAlignment="1">
      <alignment horizontal="right"/>
    </xf>
    <xf numFmtId="0" fontId="23" fillId="7" borderId="21" xfId="0" applyFont="1" applyFill="1" applyBorder="1" applyAlignment="1" applyProtection="1">
      <alignment horizontal="left"/>
      <protection locked="0"/>
    </xf>
    <xf numFmtId="1" fontId="9" fillId="2" borderId="12" xfId="0" applyNumberFormat="1" applyFont="1" applyFill="1" applyBorder="1" applyAlignment="1" applyProtection="1">
      <alignment horizontal="center" vertical="center" wrapText="1"/>
      <protection locked="0"/>
    </xf>
    <xf numFmtId="1" fontId="9" fillId="2" borderId="12" xfId="0" applyNumberFormat="1" applyFont="1" applyFill="1" applyBorder="1" applyAlignment="1" applyProtection="1">
      <alignment vertical="center" wrapText="1"/>
      <protection locked="0"/>
    </xf>
    <xf numFmtId="2" fontId="9" fillId="2" borderId="12" xfId="0" applyNumberFormat="1" applyFont="1" applyFill="1" applyBorder="1" applyAlignment="1" applyProtection="1">
      <alignment vertical="center"/>
      <protection locked="0"/>
    </xf>
    <xf numFmtId="2" fontId="9" fillId="2" borderId="12" xfId="0" applyNumberFormat="1" applyFont="1" applyFill="1" applyBorder="1" applyAlignment="1" applyProtection="1">
      <alignment horizontal="center" vertical="center" wrapText="1"/>
      <protection locked="0"/>
    </xf>
    <xf numFmtId="164" fontId="9" fillId="2" borderId="12" xfId="0" applyNumberFormat="1" applyFont="1" applyFill="1" applyBorder="1" applyAlignment="1" applyProtection="1">
      <alignment horizontal="center" vertical="center" wrapText="1"/>
    </xf>
    <xf numFmtId="0" fontId="23" fillId="7" borderId="0" xfId="0" applyFont="1" applyFill="1" applyBorder="1" applyAlignment="1" applyProtection="1">
      <alignment horizontal="left"/>
      <protection locked="0"/>
    </xf>
    <xf numFmtId="0" fontId="17" fillId="2" borderId="0" xfId="9" applyFont="1" applyFill="1"/>
    <xf numFmtId="0" fontId="4" fillId="0" borderId="0"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left" vertical="center"/>
      <protection locked="0"/>
    </xf>
    <xf numFmtId="0" fontId="33" fillId="0" borderId="0" xfId="1" applyFont="1" applyFill="1"/>
    <xf numFmtId="165" fontId="33" fillId="0" borderId="0" xfId="3" applyFont="1" applyFill="1"/>
    <xf numFmtId="0" fontId="2" fillId="6" borderId="0" xfId="0" applyFont="1" applyFill="1" applyAlignment="1"/>
    <xf numFmtId="0" fontId="0" fillId="3" borderId="0" xfId="0" applyFill="1" applyAlignment="1"/>
    <xf numFmtId="0" fontId="33" fillId="0" borderId="0" xfId="1" applyFont="1" applyProtection="1">
      <protection locked="0"/>
    </xf>
    <xf numFmtId="0" fontId="33" fillId="0" borderId="0" xfId="1" applyFont="1" applyAlignment="1" applyProtection="1">
      <alignment wrapText="1"/>
      <protection locked="0"/>
    </xf>
    <xf numFmtId="0" fontId="33" fillId="0" borderId="0" xfId="1" applyFont="1" applyAlignment="1" applyProtection="1">
      <protection locked="0"/>
    </xf>
    <xf numFmtId="0" fontId="33" fillId="0" borderId="0" xfId="1" applyFont="1"/>
    <xf numFmtId="165" fontId="33" fillId="0" borderId="0" xfId="3" applyFont="1"/>
    <xf numFmtId="0" fontId="33" fillId="0" borderId="0" xfId="1" applyFont="1" applyBorder="1" applyProtection="1">
      <protection locked="0"/>
    </xf>
    <xf numFmtId="0" fontId="33" fillId="0" borderId="0" xfId="1" applyFont="1" applyBorder="1" applyAlignment="1" applyProtection="1">
      <protection locked="0"/>
    </xf>
    <xf numFmtId="0" fontId="33" fillId="0" borderId="0" xfId="1" applyFont="1" applyFill="1" applyBorder="1" applyAlignment="1" applyProtection="1">
      <alignment vertical="center" wrapText="1"/>
      <protection locked="0"/>
    </xf>
    <xf numFmtId="0" fontId="33" fillId="0" borderId="0" xfId="1" applyFont="1" applyFill="1" applyBorder="1" applyAlignment="1" applyProtection="1">
      <alignment vertical="center"/>
      <protection locked="0"/>
    </xf>
    <xf numFmtId="164" fontId="33" fillId="0" borderId="0" xfId="2" applyNumberFormat="1" applyFont="1" applyFill="1" applyBorder="1" applyAlignment="1" applyProtection="1">
      <alignment vertical="center"/>
      <protection locked="0"/>
    </xf>
    <xf numFmtId="0" fontId="33" fillId="0" borderId="0" xfId="1" applyFont="1" applyFill="1" applyBorder="1" applyAlignment="1" applyProtection="1">
      <alignment horizontal="left" vertical="center" wrapText="1"/>
      <protection locked="0"/>
    </xf>
    <xf numFmtId="164" fontId="33" fillId="0" borderId="0" xfId="1" applyNumberFormat="1" applyFont="1" applyFill="1" applyBorder="1" applyAlignment="1" applyProtection="1">
      <protection locked="0"/>
    </xf>
    <xf numFmtId="0" fontId="33" fillId="0" borderId="0" xfId="0" applyFont="1" applyAlignment="1">
      <alignment horizontal="left"/>
    </xf>
    <xf numFmtId="0" fontId="33" fillId="0" borderId="0" xfId="1" applyFont="1" applyFill="1" applyBorder="1" applyAlignment="1" applyProtection="1">
      <alignment horizontal="left" vertical="center"/>
      <protection locked="0"/>
    </xf>
    <xf numFmtId="0" fontId="33" fillId="0" borderId="0" xfId="1" applyFont="1" applyFill="1" applyBorder="1" applyProtection="1">
      <protection locked="0"/>
    </xf>
    <xf numFmtId="0" fontId="33" fillId="0" borderId="0" xfId="0" applyFont="1" applyFill="1" applyBorder="1" applyAlignment="1" applyProtection="1">
      <alignment horizontal="left"/>
      <protection locked="0"/>
    </xf>
    <xf numFmtId="0" fontId="23" fillId="8" borderId="0" xfId="0" applyFont="1" applyFill="1" applyAlignment="1">
      <alignment horizontal="center" vertical="center"/>
    </xf>
    <xf numFmtId="0" fontId="23" fillId="8" borderId="0" xfId="0" applyFont="1" applyFill="1" applyAlignment="1">
      <alignment horizontal="center" vertical="center" wrapText="1"/>
    </xf>
    <xf numFmtId="0" fontId="10" fillId="8" borderId="0" xfId="0" applyFont="1" applyFill="1" applyAlignment="1">
      <alignment vertical="center"/>
    </xf>
    <xf numFmtId="0" fontId="10" fillId="2" borderId="0" xfId="0" applyFont="1" applyFill="1"/>
    <xf numFmtId="2" fontId="10" fillId="2" borderId="0" xfId="0" applyNumberFormat="1" applyFont="1" applyFill="1" applyAlignment="1">
      <alignment horizontal="center"/>
    </xf>
    <xf numFmtId="0" fontId="10" fillId="2" borderId="0" xfId="0" applyFont="1" applyFill="1" applyAlignment="1">
      <alignment horizontal="left"/>
    </xf>
    <xf numFmtId="0" fontId="34" fillId="2" borderId="0" xfId="7" applyFont="1" applyFill="1"/>
    <xf numFmtId="168" fontId="38" fillId="2" borderId="0" xfId="10" applyNumberFormat="1" applyFont="1" applyFill="1" applyBorder="1" applyAlignment="1">
      <alignment horizontal="center" vertical="center"/>
    </xf>
    <xf numFmtId="0" fontId="38" fillId="2" borderId="0" xfId="7" applyFont="1" applyFill="1" applyAlignment="1">
      <alignment horizontal="left" vertical="center"/>
    </xf>
    <xf numFmtId="0" fontId="23" fillId="2" borderId="0" xfId="7" applyFont="1" applyFill="1"/>
    <xf numFmtId="168" fontId="27" fillId="2" borderId="0" xfId="10" applyNumberFormat="1" applyFont="1" applyFill="1" applyBorder="1" applyAlignment="1">
      <alignment horizontal="center"/>
    </xf>
    <xf numFmtId="0" fontId="27" fillId="2" borderId="0" xfId="7" applyFont="1" applyFill="1" applyAlignment="1">
      <alignment horizontal="left"/>
    </xf>
    <xf numFmtId="0" fontId="27" fillId="2" borderId="0" xfId="7" applyFont="1" applyFill="1"/>
    <xf numFmtId="2" fontId="27" fillId="2" borderId="0" xfId="7" applyNumberFormat="1" applyFont="1" applyFill="1" applyAlignment="1">
      <alignment horizontal="center"/>
    </xf>
    <xf numFmtId="0" fontId="33" fillId="0" borderId="0" xfId="0" applyFont="1" applyFill="1" applyAlignment="1">
      <alignment horizontal="left"/>
    </xf>
    <xf numFmtId="0" fontId="4" fillId="0" borderId="0" xfId="0" applyFont="1" applyFill="1" applyBorder="1" applyAlignment="1">
      <alignment horizontal="left"/>
    </xf>
    <xf numFmtId="0" fontId="33" fillId="0" borderId="0" xfId="0" applyFont="1" applyFill="1" applyBorder="1" applyAlignment="1">
      <alignment horizontal="left"/>
    </xf>
    <xf numFmtId="0" fontId="4" fillId="0" borderId="0" xfId="0" applyFont="1" applyFill="1" applyBorder="1"/>
    <xf numFmtId="0" fontId="33" fillId="0" borderId="0" xfId="0" applyFont="1" applyFill="1" applyBorder="1"/>
    <xf numFmtId="0" fontId="33" fillId="0" borderId="0" xfId="0" applyFont="1"/>
    <xf numFmtId="0" fontId="2" fillId="2" borderId="0" xfId="0" applyFont="1" applyFill="1" applyAlignment="1" applyProtection="1">
      <alignment vertical="center"/>
      <protection locked="0"/>
    </xf>
    <xf numFmtId="0" fontId="2" fillId="2" borderId="0" xfId="0" applyFont="1" applyFill="1" applyBorder="1" applyAlignment="1" applyProtection="1">
      <alignment vertical="center"/>
      <protection locked="0"/>
    </xf>
    <xf numFmtId="0" fontId="0" fillId="0" borderId="0" xfId="0" applyAlignment="1">
      <alignment horizontal="center"/>
    </xf>
    <xf numFmtId="0" fontId="10" fillId="6" borderId="0" xfId="0" applyFont="1" applyFill="1"/>
    <xf numFmtId="0" fontId="12" fillId="3" borderId="0" xfId="0" applyFont="1" applyFill="1" applyAlignment="1">
      <alignment horizontal="left" vertical="center"/>
    </xf>
    <xf numFmtId="0" fontId="12" fillId="3" borderId="0" xfId="0" applyFont="1" applyFill="1"/>
    <xf numFmtId="0" fontId="12" fillId="3" borderId="0" xfId="0" applyFont="1" applyFill="1" applyAlignment="1">
      <alignment horizontal="left"/>
    </xf>
    <xf numFmtId="0" fontId="19" fillId="3" borderId="0" xfId="0" applyFont="1" applyFill="1"/>
    <xf numFmtId="0" fontId="20" fillId="3" borderId="0" xfId="0" applyFont="1" applyFill="1"/>
    <xf numFmtId="0" fontId="2" fillId="3" borderId="0" xfId="1" applyFont="1" applyFill="1" applyBorder="1" applyAlignment="1" applyProtection="1">
      <alignment horizontal="left" vertical="center" wrapText="1"/>
      <protection locked="0"/>
    </xf>
    <xf numFmtId="0" fontId="2" fillId="3" borderId="0" xfId="1" applyFont="1" applyFill="1" applyBorder="1" applyAlignment="1" applyProtection="1">
      <alignment horizontal="left" vertical="center"/>
      <protection locked="0"/>
    </xf>
    <xf numFmtId="0" fontId="35" fillId="3" borderId="0" xfId="1" applyFont="1" applyFill="1"/>
    <xf numFmtId="165" fontId="35" fillId="3" borderId="0" xfId="3" applyFont="1" applyFill="1"/>
    <xf numFmtId="0" fontId="4" fillId="0" borderId="0" xfId="1" applyFont="1" applyFill="1" applyBorder="1" applyAlignment="1" applyProtection="1">
      <alignment horizontal="left" vertical="center"/>
    </xf>
    <xf numFmtId="0" fontId="23" fillId="8" borderId="0" xfId="7" applyFont="1" applyFill="1" applyAlignment="1">
      <alignment horizontal="left" vertical="center"/>
    </xf>
    <xf numFmtId="0" fontId="23" fillId="8" borderId="0" xfId="7" applyFont="1" applyFill="1" applyAlignment="1">
      <alignment horizontal="center" wrapText="1"/>
    </xf>
    <xf numFmtId="166" fontId="27" fillId="2" borderId="0" xfId="7" applyNumberFormat="1" applyFont="1" applyFill="1"/>
    <xf numFmtId="0" fontId="23" fillId="7" borderId="0" xfId="7" applyFont="1" applyFill="1"/>
    <xf numFmtId="166" fontId="27" fillId="7" borderId="0" xfId="7" applyNumberFormat="1" applyFont="1" applyFill="1"/>
    <xf numFmtId="166" fontId="27" fillId="7" borderId="0" xfId="5" applyFont="1" applyFill="1" applyBorder="1" applyAlignment="1">
      <alignment horizontal="right"/>
    </xf>
    <xf numFmtId="0" fontId="39" fillId="0" borderId="0" xfId="8" applyFont="1"/>
    <xf numFmtId="0" fontId="40" fillId="0" borderId="0" xfId="8" applyFont="1"/>
    <xf numFmtId="0" fontId="27" fillId="0" borderId="0" xfId="8" applyFont="1" applyFill="1" applyBorder="1" applyAlignment="1">
      <alignment horizontal="left" vertical="center"/>
    </xf>
    <xf numFmtId="166" fontId="27" fillId="0" borderId="0" xfId="8" applyNumberFormat="1" applyFont="1" applyFill="1" applyBorder="1" applyAlignment="1">
      <alignment horizontal="right" vertical="center"/>
    </xf>
    <xf numFmtId="166" fontId="27" fillId="0" borderId="0" xfId="8" applyNumberFormat="1" applyFont="1" applyFill="1" applyBorder="1" applyAlignment="1">
      <alignment horizontal="center" vertical="center"/>
    </xf>
    <xf numFmtId="0" fontId="27" fillId="0" borderId="0" xfId="8" applyFont="1" applyFill="1" applyBorder="1" applyAlignment="1">
      <alignment horizontal="center" vertical="center"/>
    </xf>
    <xf numFmtId="0" fontId="27" fillId="0" borderId="0" xfId="8" applyFont="1" applyFill="1" applyBorder="1" applyAlignment="1">
      <alignment vertical="top" wrapText="1"/>
    </xf>
    <xf numFmtId="0" fontId="27" fillId="0" borderId="0" xfId="8" applyFont="1" applyFill="1" applyBorder="1" applyAlignment="1">
      <alignment vertical="center"/>
    </xf>
    <xf numFmtId="0" fontId="42" fillId="0" borderId="0" xfId="8" applyFont="1"/>
    <xf numFmtId="0" fontId="38" fillId="0" borderId="0" xfId="8" applyFont="1" applyFill="1" applyBorder="1" applyAlignment="1">
      <alignment vertical="center"/>
    </xf>
    <xf numFmtId="0" fontId="38" fillId="0" borderId="0" xfId="8" applyFont="1" applyFill="1" applyBorder="1" applyAlignment="1">
      <alignment vertical="center" wrapText="1"/>
    </xf>
    <xf numFmtId="0" fontId="6" fillId="0" borderId="0" xfId="8" applyFont="1" applyFill="1" applyBorder="1"/>
    <xf numFmtId="167" fontId="27" fillId="0" borderId="0" xfId="8" applyNumberFormat="1" applyFont="1" applyFill="1" applyBorder="1" applyAlignment="1">
      <alignment horizontal="right" vertical="center"/>
    </xf>
    <xf numFmtId="166" fontId="27" fillId="0" borderId="0" xfId="8" applyNumberFormat="1" applyFont="1" applyFill="1" applyBorder="1" applyAlignment="1">
      <alignment vertical="center"/>
    </xf>
    <xf numFmtId="167" fontId="27" fillId="0" borderId="0" xfId="8" applyNumberFormat="1" applyFont="1" applyFill="1" applyBorder="1" applyAlignment="1">
      <alignment vertical="center"/>
    </xf>
    <xf numFmtId="0" fontId="27" fillId="0" borderId="0" xfId="8" applyFont="1" applyFill="1" applyBorder="1" applyAlignment="1">
      <alignment horizontal="right" vertical="center"/>
    </xf>
    <xf numFmtId="0" fontId="38" fillId="0" borderId="0" xfId="8" applyFont="1" applyFill="1" applyBorder="1" applyAlignment="1">
      <alignment horizontal="left" vertical="center"/>
    </xf>
    <xf numFmtId="0" fontId="38" fillId="0" borderId="0" xfId="8" applyFont="1" applyFill="1" applyBorder="1" applyAlignment="1">
      <alignment horizontal="center" vertical="center"/>
    </xf>
    <xf numFmtId="0" fontId="38" fillId="0" borderId="0" xfId="8" applyFont="1" applyFill="1" applyBorder="1" applyAlignment="1">
      <alignment horizontal="right" vertical="center"/>
    </xf>
    <xf numFmtId="0" fontId="34" fillId="0" borderId="0" xfId="8" applyFont="1" applyFill="1" applyBorder="1" applyAlignment="1">
      <alignment horizontal="left" vertical="center"/>
    </xf>
    <xf numFmtId="166" fontId="34" fillId="0" borderId="0" xfId="8" applyNumberFormat="1" applyFont="1" applyFill="1" applyBorder="1" applyAlignment="1">
      <alignment horizontal="right" vertical="center"/>
    </xf>
    <xf numFmtId="0" fontId="34" fillId="0" borderId="0" xfId="8" applyFont="1" applyFill="1" applyBorder="1" applyAlignment="1">
      <alignment horizontal="center" vertical="center"/>
    </xf>
    <xf numFmtId="167" fontId="34" fillId="0" borderId="0" xfId="8" applyNumberFormat="1" applyFont="1" applyFill="1" applyBorder="1" applyAlignment="1">
      <alignment horizontal="right" vertical="center"/>
    </xf>
    <xf numFmtId="0" fontId="18" fillId="0" borderId="0" xfId="0" applyFont="1" applyFill="1" applyBorder="1" applyAlignment="1">
      <alignment vertical="center"/>
    </xf>
    <xf numFmtId="0" fontId="2" fillId="0" borderId="0" xfId="0" applyFont="1" applyFill="1" applyBorder="1" applyAlignment="1">
      <alignment horizontal="center"/>
    </xf>
    <xf numFmtId="0" fontId="2" fillId="0" borderId="0" xfId="0" applyFont="1" applyFill="1" applyBorder="1"/>
    <xf numFmtId="0" fontId="2" fillId="0" borderId="0" xfId="0" applyFont="1" applyFill="1" applyBorder="1" applyAlignment="1"/>
    <xf numFmtId="1" fontId="2" fillId="0" borderId="0" xfId="0" applyNumberFormat="1" applyFont="1" applyFill="1" applyBorder="1" applyAlignment="1">
      <alignment horizontal="right"/>
    </xf>
    <xf numFmtId="0" fontId="2" fillId="0" borderId="0" xfId="0" applyFont="1" applyFill="1" applyBorder="1" applyAlignment="1">
      <alignment horizontal="right"/>
    </xf>
    <xf numFmtId="0" fontId="15" fillId="0" borderId="0" xfId="0" applyFont="1" applyFill="1" applyBorder="1"/>
    <xf numFmtId="0" fontId="12" fillId="0" borderId="0" xfId="0" applyFont="1" applyFill="1" applyBorder="1"/>
    <xf numFmtId="2" fontId="2" fillId="0" borderId="0" xfId="0" applyNumberFormat="1" applyFont="1" applyFill="1" applyBorder="1"/>
    <xf numFmtId="0" fontId="18"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0" fillId="0" borderId="0" xfId="0" applyFill="1" applyBorder="1"/>
    <xf numFmtId="0" fontId="0" fillId="0" borderId="0" xfId="0" applyFill="1" applyBorder="1" applyAlignment="1"/>
    <xf numFmtId="1" fontId="0" fillId="0" borderId="0" xfId="0" applyNumberFormat="1" applyFill="1" applyBorder="1" applyAlignment="1">
      <alignment horizontal="right"/>
    </xf>
    <xf numFmtId="0" fontId="0" fillId="0" borderId="0" xfId="0" applyFill="1" applyBorder="1" applyAlignment="1">
      <alignment horizontal="right"/>
    </xf>
    <xf numFmtId="0" fontId="27" fillId="0" borderId="0" xfId="0" applyFont="1" applyFill="1" applyBorder="1"/>
    <xf numFmtId="0" fontId="28" fillId="0" borderId="0" xfId="0" applyFont="1" applyFill="1" applyBorder="1" applyAlignment="1">
      <alignment horizontal="right"/>
    </xf>
    <xf numFmtId="14" fontId="28" fillId="0" borderId="0" xfId="0" applyNumberFormat="1" applyFont="1" applyFill="1" applyBorder="1" applyAlignment="1">
      <alignment horizontal="center"/>
    </xf>
    <xf numFmtId="169" fontId="10" fillId="0" borderId="0" xfId="11" applyNumberFormat="1" applyFont="1" applyFill="1" applyBorder="1" applyAlignment="1">
      <alignment horizontal="right"/>
    </xf>
    <xf numFmtId="169" fontId="10" fillId="0" borderId="0" xfId="11" applyNumberFormat="1" applyFont="1" applyFill="1" applyBorder="1"/>
    <xf numFmtId="0" fontId="10" fillId="0" borderId="0" xfId="0" applyFont="1" applyFill="1" applyBorder="1"/>
    <xf numFmtId="0" fontId="34" fillId="0" borderId="0" xfId="8" applyFont="1" applyFill="1" applyBorder="1" applyAlignment="1">
      <alignment vertical="center"/>
    </xf>
    <xf numFmtId="0" fontId="41" fillId="0" borderId="0" xfId="8" applyFont="1" applyFill="1" applyBorder="1" applyAlignment="1">
      <alignment vertical="center"/>
    </xf>
    <xf numFmtId="0" fontId="34" fillId="0" borderId="0" xfId="8" applyFont="1" applyFill="1" applyBorder="1" applyAlignment="1">
      <alignment horizontal="right" vertical="center"/>
    </xf>
    <xf numFmtId="3" fontId="38" fillId="0" borderId="0" xfId="8" applyNumberFormat="1" applyFont="1" applyFill="1" applyBorder="1" applyAlignment="1">
      <alignment vertical="center"/>
    </xf>
    <xf numFmtId="0" fontId="6" fillId="0" borderId="0" xfId="8" applyFont="1" applyFill="1" applyBorder="1" applyAlignment="1">
      <alignment horizontal="right"/>
    </xf>
    <xf numFmtId="0" fontId="6" fillId="0" borderId="0" xfId="8" applyFont="1" applyFill="1" applyBorder="1" applyAlignment="1">
      <alignment horizontal="center"/>
    </xf>
    <xf numFmtId="0" fontId="1" fillId="2" borderId="0" xfId="9" applyFill="1" applyAlignment="1">
      <alignment horizontal="left"/>
    </xf>
    <xf numFmtId="1" fontId="0" fillId="0" borderId="0" xfId="0" applyNumberFormat="1" applyAlignment="1">
      <alignment horizontal="center"/>
    </xf>
    <xf numFmtId="0" fontId="37" fillId="0" borderId="0" xfId="0" applyFont="1"/>
    <xf numFmtId="0" fontId="28" fillId="0" borderId="0" xfId="0" applyFont="1"/>
    <xf numFmtId="0" fontId="43" fillId="0" borderId="0" xfId="0" applyFont="1"/>
    <xf numFmtId="0" fontId="23" fillId="0" borderId="11" xfId="0" applyFont="1" applyBorder="1" applyAlignment="1">
      <alignment horizontal="left" vertical="center"/>
    </xf>
    <xf numFmtId="0" fontId="23" fillId="0" borderId="12" xfId="0" applyFont="1" applyBorder="1" applyAlignment="1">
      <alignment horizontal="left" vertical="center"/>
    </xf>
    <xf numFmtId="0" fontId="23" fillId="0" borderId="13" xfId="0" applyFont="1" applyBorder="1" applyAlignment="1">
      <alignment horizontal="center" vertical="center"/>
    </xf>
    <xf numFmtId="0" fontId="23" fillId="0" borderId="11" xfId="0" applyFont="1" applyBorder="1" applyAlignment="1">
      <alignment horizontal="center" vertical="center" wrapText="1"/>
    </xf>
    <xf numFmtId="0" fontId="23" fillId="0" borderId="12" xfId="0" applyFont="1" applyBorder="1" applyAlignment="1">
      <alignment horizontal="center" vertical="center"/>
    </xf>
    <xf numFmtId="0" fontId="10" fillId="7" borderId="26" xfId="0" applyFont="1" applyFill="1" applyBorder="1" applyProtection="1">
      <protection locked="0"/>
    </xf>
    <xf numFmtId="0" fontId="10" fillId="7" borderId="27" xfId="0" applyFont="1" applyFill="1" applyBorder="1" applyProtection="1">
      <protection locked="0"/>
    </xf>
    <xf numFmtId="0" fontId="10" fillId="7" borderId="2" xfId="0" applyFont="1" applyFill="1" applyBorder="1" applyAlignment="1" applyProtection="1">
      <alignment horizontal="center"/>
      <protection locked="0"/>
    </xf>
    <xf numFmtId="167" fontId="10" fillId="7" borderId="26" xfId="10" applyNumberFormat="1" applyFont="1" applyFill="1" applyBorder="1" applyProtection="1">
      <protection locked="0"/>
    </xf>
    <xf numFmtId="167" fontId="10" fillId="7" borderId="27" xfId="10" applyNumberFormat="1" applyFont="1" applyFill="1" applyBorder="1" applyProtection="1">
      <protection locked="0"/>
    </xf>
    <xf numFmtId="167" fontId="10" fillId="7" borderId="28" xfId="10" applyNumberFormat="1" applyFont="1" applyFill="1" applyBorder="1" applyProtection="1">
      <protection locked="0"/>
    </xf>
    <xf numFmtId="167" fontId="10" fillId="0" borderId="1" xfId="11" applyNumberFormat="1" applyFont="1" applyBorder="1"/>
    <xf numFmtId="167" fontId="10" fillId="0" borderId="29" xfId="11" applyNumberFormat="1" applyFont="1" applyBorder="1"/>
    <xf numFmtId="167" fontId="10" fillId="0" borderId="2" xfId="11" applyNumberFormat="1" applyFont="1" applyBorder="1"/>
    <xf numFmtId="0" fontId="10" fillId="7" borderId="30" xfId="0" applyFont="1" applyFill="1" applyBorder="1" applyProtection="1">
      <protection locked="0"/>
    </xf>
    <xf numFmtId="0" fontId="10" fillId="7" borderId="31" xfId="0" applyFont="1" applyFill="1" applyBorder="1" applyProtection="1">
      <protection locked="0"/>
    </xf>
    <xf numFmtId="0" fontId="10" fillId="7" borderId="20" xfId="0" applyFont="1" applyFill="1" applyBorder="1" applyAlignment="1" applyProtection="1">
      <alignment horizontal="center"/>
      <protection locked="0"/>
    </xf>
    <xf numFmtId="167" fontId="10" fillId="7" borderId="30" xfId="10" applyNumberFormat="1" applyFont="1" applyFill="1" applyBorder="1" applyProtection="1">
      <protection locked="0"/>
    </xf>
    <xf numFmtId="167" fontId="10" fillId="7" borderId="31" xfId="10" applyNumberFormat="1" applyFont="1" applyFill="1" applyBorder="1" applyProtection="1">
      <protection locked="0"/>
    </xf>
    <xf numFmtId="167" fontId="10" fillId="7" borderId="20" xfId="10" applyNumberFormat="1" applyFont="1" applyFill="1" applyBorder="1" applyProtection="1">
      <protection locked="0"/>
    </xf>
    <xf numFmtId="167" fontId="10" fillId="0" borderId="3" xfId="11" applyNumberFormat="1" applyFont="1" applyBorder="1"/>
    <xf numFmtId="167" fontId="10" fillId="0" borderId="0" xfId="11" applyNumberFormat="1" applyFont="1" applyBorder="1"/>
    <xf numFmtId="167" fontId="10" fillId="0" borderId="4" xfId="11" applyNumberFormat="1" applyFont="1" applyBorder="1"/>
    <xf numFmtId="0" fontId="10" fillId="7" borderId="32" xfId="0" applyFont="1" applyFill="1" applyBorder="1" applyProtection="1">
      <protection locked="0"/>
    </xf>
    <xf numFmtId="0" fontId="10" fillId="7" borderId="33" xfId="0" applyFont="1" applyFill="1" applyBorder="1" applyProtection="1">
      <protection locked="0"/>
    </xf>
    <xf numFmtId="0" fontId="10" fillId="7" borderId="34" xfId="0" applyFont="1" applyFill="1" applyBorder="1" applyAlignment="1" applyProtection="1">
      <alignment horizontal="center"/>
      <protection locked="0"/>
    </xf>
    <xf numFmtId="0" fontId="10" fillId="7" borderId="5" xfId="0" applyFont="1" applyFill="1" applyBorder="1" applyProtection="1">
      <protection locked="0"/>
    </xf>
    <xf numFmtId="0" fontId="10" fillId="7" borderId="35" xfId="0" applyFont="1" applyFill="1" applyBorder="1" applyProtection="1">
      <protection locked="0"/>
    </xf>
    <xf numFmtId="0" fontId="10" fillId="7" borderId="7" xfId="0" applyFont="1" applyFill="1" applyBorder="1" applyAlignment="1" applyProtection="1">
      <alignment horizontal="center"/>
      <protection locked="0"/>
    </xf>
    <xf numFmtId="167" fontId="10" fillId="0" borderId="5" xfId="11" applyNumberFormat="1" applyFont="1" applyBorder="1"/>
    <xf numFmtId="167" fontId="10" fillId="0" borderId="6" xfId="11" applyNumberFormat="1" applyFont="1" applyBorder="1"/>
    <xf numFmtId="167" fontId="10" fillId="0" borderId="7" xfId="11" applyNumberFormat="1" applyFont="1" applyBorder="1"/>
    <xf numFmtId="166" fontId="0" fillId="0" borderId="0" xfId="0" applyNumberFormat="1"/>
    <xf numFmtId="166" fontId="0" fillId="0" borderId="29" xfId="0" applyNumberFormat="1" applyBorder="1"/>
    <xf numFmtId="166" fontId="0" fillId="0" borderId="4" xfId="0" applyNumberFormat="1" applyBorder="1"/>
    <xf numFmtId="166" fontId="0" fillId="0" borderId="2" xfId="0" applyNumberFormat="1" applyBorder="1"/>
    <xf numFmtId="166" fontId="9" fillId="0" borderId="0" xfId="0" applyNumberFormat="1" applyFont="1"/>
    <xf numFmtId="166" fontId="0" fillId="0" borderId="7" xfId="0" applyNumberFormat="1" applyBorder="1"/>
    <xf numFmtId="166" fontId="0" fillId="0" borderId="6" xfId="0" applyNumberFormat="1" applyBorder="1"/>
    <xf numFmtId="0" fontId="9" fillId="0" borderId="5" xfId="0" applyFont="1" applyBorder="1"/>
    <xf numFmtId="0" fontId="9" fillId="0" borderId="9" xfId="0" applyFont="1" applyBorder="1"/>
    <xf numFmtId="0" fontId="9" fillId="0" borderId="36" xfId="0" applyFont="1" applyBorder="1"/>
    <xf numFmtId="0" fontId="44" fillId="0" borderId="0" xfId="0" applyFont="1"/>
    <xf numFmtId="0" fontId="33" fillId="0" borderId="0" xfId="1" applyFont="1" applyFill="1" applyAlignment="1"/>
    <xf numFmtId="165" fontId="33" fillId="0" borderId="0" xfId="3" applyFont="1" applyFill="1" applyAlignment="1"/>
    <xf numFmtId="0" fontId="4" fillId="7" borderId="37" xfId="0" applyFont="1" applyFill="1" applyBorder="1" applyProtection="1">
      <protection locked="0"/>
    </xf>
    <xf numFmtId="0" fontId="4" fillId="7" borderId="38" xfId="0" applyFont="1" applyFill="1" applyBorder="1" applyProtection="1">
      <protection locked="0"/>
    </xf>
    <xf numFmtId="0" fontId="4" fillId="7" borderId="39" xfId="0" applyFont="1" applyFill="1" applyBorder="1" applyProtection="1">
      <protection locked="0"/>
    </xf>
    <xf numFmtId="0" fontId="0" fillId="0" borderId="0" xfId="0" applyBorder="1"/>
    <xf numFmtId="0" fontId="9" fillId="0" borderId="0" xfId="0" applyFont="1" applyBorder="1"/>
    <xf numFmtId="0" fontId="4" fillId="0" borderId="0" xfId="0" applyFont="1" applyBorder="1"/>
    <xf numFmtId="0" fontId="2" fillId="0" borderId="0" xfId="0" applyFont="1"/>
    <xf numFmtId="166" fontId="0" fillId="0" borderId="0" xfId="0" applyNumberFormat="1" applyBorder="1"/>
    <xf numFmtId="0" fontId="45" fillId="9" borderId="0" xfId="0" applyFont="1" applyFill="1"/>
    <xf numFmtId="0" fontId="5" fillId="9" borderId="0" xfId="0" applyFont="1" applyFill="1"/>
    <xf numFmtId="164" fontId="45" fillId="9" borderId="0" xfId="0" applyNumberFormat="1" applyFont="1" applyFill="1"/>
    <xf numFmtId="0" fontId="9" fillId="0" borderId="0" xfId="0" applyFont="1" applyBorder="1" applyAlignment="1">
      <alignment horizontal="left" indent="2"/>
    </xf>
    <xf numFmtId="0" fontId="2" fillId="0" borderId="0" xfId="0" applyFont="1" applyBorder="1"/>
    <xf numFmtId="1" fontId="0" fillId="0" borderId="0" xfId="0" applyNumberFormat="1" applyBorder="1" applyAlignment="1">
      <alignment horizontal="center"/>
    </xf>
    <xf numFmtId="0" fontId="0" fillId="0" borderId="0" xfId="0" applyBorder="1" applyAlignment="1">
      <alignment horizontal="center"/>
    </xf>
    <xf numFmtId="0" fontId="17" fillId="0" borderId="0" xfId="0" applyFont="1" applyBorder="1"/>
    <xf numFmtId="0" fontId="4" fillId="2" borderId="5" xfId="0" applyFont="1" applyFill="1" applyBorder="1" applyAlignment="1">
      <alignment horizontal="right" indent="3"/>
    </xf>
    <xf numFmtId="0" fontId="17" fillId="0" borderId="6" xfId="0" applyFont="1" applyBorder="1" applyAlignment="1">
      <alignment horizontal="center"/>
    </xf>
    <xf numFmtId="0" fontId="9" fillId="4" borderId="7" xfId="0" applyFont="1" applyFill="1" applyBorder="1" applyAlignment="1">
      <alignment horizontal="center"/>
    </xf>
    <xf numFmtId="0" fontId="9" fillId="0" borderId="11" xfId="0" applyFont="1" applyBorder="1"/>
    <xf numFmtId="0" fontId="9" fillId="0" borderId="12" xfId="0" applyFont="1" applyBorder="1"/>
    <xf numFmtId="0" fontId="9" fillId="0" borderId="13" xfId="0" applyFont="1" applyBorder="1"/>
    <xf numFmtId="0" fontId="9" fillId="10" borderId="29" xfId="0" applyFont="1" applyFill="1" applyBorder="1"/>
    <xf numFmtId="0" fontId="9" fillId="10" borderId="2" xfId="0" applyFont="1" applyFill="1" applyBorder="1"/>
    <xf numFmtId="0" fontId="9" fillId="10" borderId="1" xfId="0" applyFont="1" applyFill="1" applyBorder="1"/>
    <xf numFmtId="0" fontId="46" fillId="6" borderId="0" xfId="0" applyFont="1" applyFill="1"/>
    <xf numFmtId="164" fontId="0" fillId="0" borderId="3" xfId="0" applyNumberFormat="1" applyBorder="1"/>
    <xf numFmtId="164" fontId="0" fillId="0" borderId="0" xfId="0" applyNumberFormat="1" applyBorder="1"/>
    <xf numFmtId="164" fontId="0" fillId="0" borderId="4" xfId="0" applyNumberFormat="1" applyBorder="1"/>
    <xf numFmtId="164" fontId="0" fillId="0" borderId="6" xfId="0" applyNumberFormat="1" applyBorder="1"/>
    <xf numFmtId="164" fontId="0" fillId="0" borderId="7" xfId="0" applyNumberFormat="1" applyBorder="1"/>
    <xf numFmtId="164" fontId="9" fillId="0" borderId="0" xfId="0" applyNumberFormat="1" applyFont="1" applyBorder="1"/>
    <xf numFmtId="0" fontId="27" fillId="2" borderId="0" xfId="7" applyFont="1" applyFill="1" applyAlignment="1">
      <alignment horizontal="center"/>
    </xf>
    <xf numFmtId="0" fontId="9" fillId="0" borderId="24" xfId="0" applyFont="1" applyBorder="1"/>
    <xf numFmtId="164" fontId="9" fillId="0" borderId="29" xfId="0" applyNumberFormat="1" applyFont="1" applyBorder="1"/>
    <xf numFmtId="164" fontId="9" fillId="0" borderId="2" xfId="0" applyNumberFormat="1" applyFont="1" applyBorder="1"/>
    <xf numFmtId="164" fontId="9" fillId="0" borderId="4" xfId="0" applyNumberFormat="1" applyFont="1" applyBorder="1"/>
    <xf numFmtId="164" fontId="9" fillId="0" borderId="6" xfId="0" applyNumberFormat="1" applyFont="1" applyBorder="1"/>
    <xf numFmtId="164" fontId="9" fillId="0" borderId="7" xfId="0" applyNumberFormat="1" applyFont="1" applyBorder="1"/>
    <xf numFmtId="1" fontId="18" fillId="6" borderId="0" xfId="0" applyNumberFormat="1" applyFont="1" applyFill="1"/>
    <xf numFmtId="0" fontId="47" fillId="6" borderId="0" xfId="0" applyFont="1" applyFill="1"/>
    <xf numFmtId="0" fontId="48" fillId="6" borderId="0" xfId="0" applyFont="1" applyFill="1"/>
    <xf numFmtId="0" fontId="49" fillId="6" borderId="0" xfId="0" applyFont="1" applyFill="1"/>
    <xf numFmtId="17" fontId="17" fillId="2" borderId="0" xfId="9" applyNumberFormat="1" applyFont="1" applyFill="1" applyAlignment="1">
      <alignment horizontal="center"/>
    </xf>
    <xf numFmtId="0" fontId="51" fillId="6" borderId="0" xfId="8" applyFont="1" applyFill="1" applyAlignment="1">
      <alignment vertical="center"/>
    </xf>
    <xf numFmtId="0" fontId="18" fillId="6" borderId="0" xfId="0" applyFont="1" applyFill="1" applyAlignment="1">
      <alignment horizontal="left"/>
    </xf>
    <xf numFmtId="0" fontId="0" fillId="3" borderId="0" xfId="0" applyFill="1" applyAlignment="1">
      <alignment horizontal="left"/>
    </xf>
    <xf numFmtId="0" fontId="9" fillId="0" borderId="0" xfId="0" applyFont="1" applyAlignment="1">
      <alignment horizontal="left"/>
    </xf>
    <xf numFmtId="0" fontId="36" fillId="0" borderId="0" xfId="0" quotePrefix="1" applyFont="1" applyFill="1" applyAlignment="1">
      <alignment horizontal="left"/>
    </xf>
    <xf numFmtId="0" fontId="36" fillId="0" borderId="0" xfId="0" applyFont="1" applyFill="1" applyAlignment="1">
      <alignment horizontal="left"/>
    </xf>
    <xf numFmtId="0" fontId="4" fillId="0" borderId="0" xfId="0" applyFont="1" applyFill="1" applyAlignment="1">
      <alignment horizontal="left"/>
    </xf>
    <xf numFmtId="0" fontId="9" fillId="0" borderId="0" xfId="0" applyFont="1" applyFill="1" applyAlignment="1">
      <alignment horizontal="left"/>
    </xf>
    <xf numFmtId="0" fontId="22" fillId="0" borderId="0" xfId="0" applyFont="1" applyFill="1" applyAlignment="1">
      <alignment horizontal="left"/>
    </xf>
    <xf numFmtId="167" fontId="23" fillId="7" borderId="25" xfId="0" applyNumberFormat="1" applyFont="1" applyFill="1" applyBorder="1" applyAlignment="1" applyProtection="1">
      <protection locked="0"/>
    </xf>
    <xf numFmtId="167" fontId="23" fillId="7" borderId="41" xfId="0" applyNumberFormat="1" applyFont="1" applyFill="1" applyBorder="1" applyAlignment="1" applyProtection="1">
      <protection locked="0"/>
    </xf>
    <xf numFmtId="167" fontId="23" fillId="7" borderId="39" xfId="0" applyNumberFormat="1" applyFont="1" applyFill="1" applyBorder="1" applyAlignment="1" applyProtection="1">
      <protection locked="0"/>
    </xf>
    <xf numFmtId="0" fontId="36" fillId="0" borderId="40" xfId="0" applyFont="1" applyBorder="1" applyAlignment="1">
      <alignment horizontal="left" vertical="center" wrapText="1"/>
    </xf>
    <xf numFmtId="167" fontId="17" fillId="0" borderId="11" xfId="0" applyNumberFormat="1" applyFont="1" applyBorder="1" applyAlignment="1">
      <alignment horizontal="left"/>
    </xf>
    <xf numFmtId="167" fontId="17" fillId="0" borderId="12" xfId="0" applyNumberFormat="1" applyFont="1" applyBorder="1" applyAlignment="1">
      <alignment horizontal="left"/>
    </xf>
    <xf numFmtId="167" fontId="17" fillId="0" borderId="13" xfId="0" applyNumberFormat="1" applyFont="1" applyBorder="1"/>
    <xf numFmtId="0" fontId="23" fillId="7" borderId="3" xfId="0" applyFont="1" applyFill="1" applyBorder="1" applyAlignment="1" applyProtection="1">
      <alignment horizontal="left"/>
      <protection locked="0"/>
    </xf>
    <xf numFmtId="0" fontId="23" fillId="7" borderId="42" xfId="0" applyFont="1" applyFill="1" applyBorder="1" applyAlignment="1" applyProtection="1">
      <alignment horizontal="left"/>
      <protection locked="0"/>
    </xf>
    <xf numFmtId="0" fontId="23" fillId="7" borderId="43" xfId="0" applyFont="1" applyFill="1" applyBorder="1" applyAlignment="1" applyProtection="1">
      <alignment horizontal="left"/>
      <protection locked="0"/>
    </xf>
    <xf numFmtId="0" fontId="23" fillId="7" borderId="35" xfId="0" applyFont="1" applyFill="1" applyBorder="1" applyAlignment="1" applyProtection="1">
      <alignment horizontal="left"/>
      <protection locked="0"/>
    </xf>
    <xf numFmtId="164" fontId="23" fillId="7" borderId="21" xfId="0" applyNumberFormat="1" applyFont="1" applyFill="1" applyBorder="1" applyAlignment="1" applyProtection="1">
      <alignment horizontal="left"/>
      <protection locked="0"/>
    </xf>
    <xf numFmtId="164" fontId="23" fillId="7" borderId="35" xfId="0" applyNumberFormat="1" applyFont="1" applyFill="1" applyBorder="1" applyAlignment="1" applyProtection="1">
      <alignment horizontal="left"/>
      <protection locked="0"/>
    </xf>
    <xf numFmtId="164" fontId="33" fillId="2" borderId="0" xfId="0" applyNumberFormat="1" applyFont="1" applyFill="1" applyBorder="1" applyAlignment="1" applyProtection="1">
      <alignment vertical="center"/>
    </xf>
    <xf numFmtId="164" fontId="33" fillId="2" borderId="4" xfId="0" applyNumberFormat="1" applyFont="1" applyFill="1" applyBorder="1" applyAlignment="1" applyProtection="1">
      <alignment vertical="center"/>
    </xf>
    <xf numFmtId="164" fontId="33" fillId="2" borderId="6" xfId="0" applyNumberFormat="1" applyFont="1" applyFill="1" applyBorder="1" applyAlignment="1" applyProtection="1">
      <alignment vertical="center"/>
    </xf>
    <xf numFmtId="164" fontId="33" fillId="2" borderId="7" xfId="0" applyNumberFormat="1" applyFont="1" applyFill="1" applyBorder="1" applyAlignment="1" applyProtection="1">
      <alignment vertical="center"/>
    </xf>
    <xf numFmtId="1" fontId="9" fillId="2" borderId="11" xfId="0" applyNumberFormat="1" applyFont="1" applyFill="1" applyBorder="1" applyAlignment="1" applyProtection="1">
      <alignment vertical="center" wrapText="1"/>
      <protection locked="0"/>
    </xf>
    <xf numFmtId="164" fontId="9" fillId="2" borderId="13" xfId="0" applyNumberFormat="1" applyFont="1" applyFill="1" applyBorder="1" applyAlignment="1" applyProtection="1">
      <alignment horizontal="center" vertical="center" wrapText="1"/>
    </xf>
    <xf numFmtId="0" fontId="0" fillId="6" borderId="0" xfId="0" applyFill="1"/>
    <xf numFmtId="0" fontId="4" fillId="7" borderId="9" xfId="10" applyNumberFormat="1" applyFont="1" applyFill="1" applyBorder="1" applyAlignment="1" applyProtection="1">
      <alignment horizontal="center"/>
      <protection locked="0"/>
    </xf>
    <xf numFmtId="0" fontId="0" fillId="0" borderId="0" xfId="0" applyFont="1" applyFill="1" applyBorder="1"/>
    <xf numFmtId="0" fontId="33" fillId="0" borderId="0" xfId="1" applyFont="1" applyFill="1" applyAlignment="1" applyProtection="1">
      <alignment wrapText="1"/>
      <protection locked="0"/>
    </xf>
    <xf numFmtId="0" fontId="0" fillId="0" borderId="0" xfId="0" applyFont="1"/>
    <xf numFmtId="0" fontId="53" fillId="3" borderId="0" xfId="0" applyFont="1" applyFill="1"/>
    <xf numFmtId="0" fontId="54" fillId="3" borderId="0" xfId="0" applyFont="1" applyFill="1"/>
    <xf numFmtId="0" fontId="55" fillId="3" borderId="0" xfId="0" applyFont="1" applyFill="1"/>
    <xf numFmtId="0" fontId="4" fillId="0" borderId="0" xfId="1" applyFont="1" applyFill="1" applyAlignment="1" applyProtection="1">
      <alignment horizontal="left" vertical="center"/>
      <protection locked="0"/>
    </xf>
    <xf numFmtId="0" fontId="2" fillId="3" borderId="0" xfId="1" applyFont="1" applyFill="1" applyAlignment="1" applyProtection="1">
      <alignment wrapText="1"/>
      <protection locked="0"/>
    </xf>
    <xf numFmtId="2" fontId="9" fillId="2" borderId="12" xfId="0" applyNumberFormat="1" applyFont="1" applyFill="1" applyBorder="1" applyAlignment="1" applyProtection="1">
      <alignment horizontal="center" vertical="center"/>
      <protection locked="0"/>
    </xf>
    <xf numFmtId="0" fontId="0" fillId="0" borderId="0" xfId="0" applyAlignment="1">
      <alignment vertical="center"/>
    </xf>
    <xf numFmtId="0" fontId="2" fillId="6" borderId="0" xfId="0" applyFont="1" applyFill="1" applyAlignment="1">
      <alignment vertical="center"/>
    </xf>
    <xf numFmtId="0" fontId="35" fillId="6" borderId="0" xfId="0" applyFont="1" applyFill="1" applyAlignment="1">
      <alignment vertical="center"/>
    </xf>
    <xf numFmtId="0" fontId="33" fillId="5" borderId="0" xfId="0" applyFont="1" applyFill="1"/>
    <xf numFmtId="0" fontId="35" fillId="5" borderId="0" xfId="0" applyFont="1" applyFill="1"/>
    <xf numFmtId="14" fontId="35" fillId="5" borderId="0" xfId="0" applyNumberFormat="1" applyFont="1" applyFill="1" applyAlignment="1">
      <alignment horizontal="right"/>
    </xf>
    <xf numFmtId="169" fontId="0" fillId="5" borderId="0" xfId="11" applyNumberFormat="1" applyFont="1" applyFill="1" applyAlignment="1">
      <alignment horizontal="right"/>
    </xf>
    <xf numFmtId="169" fontId="0" fillId="5" borderId="0" xfId="11" applyNumberFormat="1" applyFont="1" applyFill="1"/>
    <xf numFmtId="0" fontId="4" fillId="7" borderId="7" xfId="0" applyFont="1" applyFill="1" applyBorder="1" applyAlignment="1" applyProtection="1">
      <alignment horizontal="center"/>
      <protection locked="0"/>
    </xf>
    <xf numFmtId="164" fontId="0" fillId="0" borderId="29" xfId="0" applyNumberFormat="1" applyBorder="1"/>
    <xf numFmtId="164" fontId="0" fillId="0" borderId="2" xfId="0" applyNumberFormat="1" applyBorder="1"/>
    <xf numFmtId="0" fontId="9" fillId="0" borderId="25" xfId="0" applyFont="1" applyBorder="1"/>
    <xf numFmtId="0" fontId="9" fillId="0" borderId="44" xfId="0" applyFont="1" applyBorder="1"/>
    <xf numFmtId="164" fontId="9" fillId="0" borderId="45" xfId="0" applyNumberFormat="1" applyFont="1" applyBorder="1"/>
    <xf numFmtId="164" fontId="9" fillId="0" borderId="46" xfId="0" applyNumberFormat="1" applyFont="1" applyBorder="1"/>
    <xf numFmtId="0" fontId="56" fillId="6" borderId="0" xfId="0" applyFont="1" applyFill="1" applyAlignment="1">
      <alignment vertical="center"/>
    </xf>
    <xf numFmtId="0" fontId="9" fillId="0" borderId="0" xfId="0" applyFont="1" applyFill="1" applyBorder="1"/>
    <xf numFmtId="0" fontId="17" fillId="2" borderId="0" xfId="0" applyFont="1" applyFill="1" applyBorder="1" applyAlignment="1">
      <alignment horizontal="left" vertical="center" wrapText="1"/>
    </xf>
    <xf numFmtId="0" fontId="0" fillId="0" borderId="12" xfId="0" applyBorder="1"/>
    <xf numFmtId="0" fontId="0" fillId="0" borderId="13" xfId="0" applyBorder="1"/>
    <xf numFmtId="0" fontId="21" fillId="0" borderId="0" xfId="0" applyFont="1"/>
    <xf numFmtId="167" fontId="17" fillId="0" borderId="12" xfId="0" applyNumberFormat="1" applyFont="1" applyBorder="1"/>
    <xf numFmtId="0" fontId="58" fillId="0" borderId="0" xfId="0" applyFont="1"/>
    <xf numFmtId="0" fontId="60" fillId="0" borderId="0" xfId="12" applyFont="1"/>
    <xf numFmtId="0" fontId="9" fillId="0" borderId="17" xfId="0" applyFont="1" applyBorder="1"/>
    <xf numFmtId="0" fontId="58" fillId="0" borderId="47" xfId="0" applyFont="1" applyBorder="1"/>
    <xf numFmtId="0" fontId="58" fillId="0" borderId="48" xfId="0" applyFont="1" applyBorder="1"/>
    <xf numFmtId="0" fontId="58" fillId="0" borderId="49" xfId="0" applyFont="1" applyBorder="1"/>
    <xf numFmtId="164" fontId="2" fillId="6" borderId="0" xfId="0" applyNumberFormat="1" applyFont="1" applyFill="1" applyAlignment="1"/>
    <xf numFmtId="164" fontId="0" fillId="3" borderId="0" xfId="0" applyNumberFormat="1" applyFill="1" applyAlignment="1"/>
    <xf numFmtId="164" fontId="33" fillId="0" borderId="0" xfId="1" applyNumberFormat="1" applyFont="1" applyBorder="1" applyAlignment="1" applyProtection="1">
      <protection locked="0"/>
    </xf>
    <xf numFmtId="164" fontId="4" fillId="0" borderId="0" xfId="1" applyNumberFormat="1" applyFont="1" applyFill="1" applyBorder="1" applyAlignment="1" applyProtection="1">
      <alignment horizontal="left" vertical="center"/>
      <protection locked="0"/>
    </xf>
    <xf numFmtId="164" fontId="2" fillId="3" borderId="0" xfId="1" applyNumberFormat="1" applyFont="1" applyFill="1" applyBorder="1" applyAlignment="1" applyProtection="1">
      <alignment horizontal="left" vertical="center"/>
      <protection locked="0"/>
    </xf>
    <xf numFmtId="164" fontId="33" fillId="0" borderId="0" xfId="1" applyNumberFormat="1" applyFont="1" applyFill="1" applyBorder="1" applyAlignment="1" applyProtection="1">
      <alignment vertical="center"/>
      <protection locked="0"/>
    </xf>
    <xf numFmtId="164" fontId="33" fillId="0" borderId="0" xfId="1" applyNumberFormat="1" applyFont="1" applyAlignment="1" applyProtection="1">
      <protection locked="0"/>
    </xf>
    <xf numFmtId="164" fontId="4" fillId="6" borderId="0" xfId="0" applyNumberFormat="1" applyFont="1" applyFill="1"/>
    <xf numFmtId="164" fontId="52" fillId="3" borderId="0" xfId="0" applyNumberFormat="1" applyFont="1" applyFill="1" applyAlignment="1">
      <alignment horizontal="left" vertical="center"/>
    </xf>
    <xf numFmtId="164" fontId="33" fillId="0" borderId="0" xfId="1" applyNumberFormat="1" applyFont="1" applyBorder="1" applyAlignment="1" applyProtection="1">
      <alignment wrapText="1"/>
      <protection locked="0"/>
    </xf>
    <xf numFmtId="164" fontId="4" fillId="0" borderId="0" xfId="2" applyNumberFormat="1" applyFont="1" applyFill="1" applyBorder="1" applyAlignment="1" applyProtection="1">
      <alignment horizontal="left" vertical="center"/>
    </xf>
    <xf numFmtId="164" fontId="4" fillId="3" borderId="0" xfId="2" applyNumberFormat="1" applyFont="1" applyFill="1" applyBorder="1" applyAlignment="1" applyProtection="1">
      <alignment horizontal="left" vertical="center"/>
    </xf>
    <xf numFmtId="164" fontId="33" fillId="0" borderId="0" xfId="2" applyNumberFormat="1" applyFont="1" applyFill="1" applyBorder="1" applyAlignment="1" applyProtection="1">
      <alignment horizontal="center" vertical="center"/>
      <protection locked="0"/>
    </xf>
    <xf numFmtId="164" fontId="33" fillId="0" borderId="0" xfId="2" applyNumberFormat="1" applyFont="1" applyFill="1" applyBorder="1" applyProtection="1">
      <protection locked="0"/>
    </xf>
    <xf numFmtId="164" fontId="33" fillId="0" borderId="0" xfId="1" applyNumberFormat="1" applyFont="1" applyAlignment="1" applyProtection="1">
      <alignment wrapText="1"/>
      <protection locked="0"/>
    </xf>
    <xf numFmtId="0" fontId="2" fillId="2" borderId="0" xfId="0" applyFont="1" applyFill="1" applyBorder="1" applyAlignment="1">
      <alignment horizontal="center" vertical="center"/>
    </xf>
    <xf numFmtId="164" fontId="10" fillId="0" borderId="21" xfId="0" applyNumberFormat="1" applyFont="1" applyFill="1" applyBorder="1" applyAlignment="1" applyProtection="1">
      <alignment horizontal="left"/>
      <protection locked="0"/>
    </xf>
    <xf numFmtId="164" fontId="10" fillId="0" borderId="35" xfId="0" applyNumberFormat="1" applyFont="1" applyFill="1" applyBorder="1" applyAlignment="1" applyProtection="1">
      <alignment horizontal="left"/>
      <protection locked="0"/>
    </xf>
    <xf numFmtId="167" fontId="10" fillId="7" borderId="43" xfId="10" applyNumberFormat="1" applyFont="1" applyFill="1" applyBorder="1" applyProtection="1">
      <protection locked="0"/>
    </xf>
    <xf numFmtId="167" fontId="10" fillId="7" borderId="35" xfId="10" applyNumberFormat="1" applyFont="1" applyFill="1" applyBorder="1" applyProtection="1">
      <protection locked="0"/>
    </xf>
    <xf numFmtId="167" fontId="10" fillId="7" borderId="19" xfId="10" applyNumberFormat="1" applyFont="1" applyFill="1" applyBorder="1" applyProtection="1">
      <protection locked="0"/>
    </xf>
    <xf numFmtId="164" fontId="10" fillId="0" borderId="0" xfId="0" applyNumberFormat="1" applyFont="1" applyFill="1" applyBorder="1" applyAlignment="1" applyProtection="1">
      <alignment horizontal="left"/>
      <protection locked="0"/>
    </xf>
    <xf numFmtId="164" fontId="33" fillId="2" borderId="24" xfId="0" applyNumberFormat="1" applyFont="1" applyFill="1" applyBorder="1" applyAlignment="1" applyProtection="1">
      <alignment vertical="center"/>
    </xf>
    <xf numFmtId="164" fontId="23" fillId="7" borderId="0" xfId="0" applyNumberFormat="1" applyFont="1" applyFill="1" applyBorder="1" applyAlignment="1" applyProtection="1">
      <alignment horizontal="left"/>
      <protection locked="0"/>
    </xf>
    <xf numFmtId="164" fontId="33" fillId="2" borderId="50" xfId="0" applyNumberFormat="1" applyFont="1" applyFill="1" applyBorder="1" applyAlignment="1" applyProtection="1">
      <alignment vertical="center"/>
    </xf>
    <xf numFmtId="164" fontId="33" fillId="2" borderId="25" xfId="0" applyNumberFormat="1" applyFont="1" applyFill="1" applyBorder="1" applyAlignment="1" applyProtection="1">
      <alignment vertical="center"/>
    </xf>
    <xf numFmtId="164" fontId="58" fillId="0" borderId="0" xfId="0" applyNumberFormat="1" applyFont="1" applyAlignment="1">
      <alignment horizontal="right"/>
    </xf>
    <xf numFmtId="164" fontId="59" fillId="0" borderId="0" xfId="0" applyNumberFormat="1" applyFont="1" applyAlignment="1">
      <alignment horizontal="right"/>
    </xf>
    <xf numFmtId="0" fontId="2" fillId="6" borderId="0" xfId="0" applyFont="1" applyFill="1" applyAlignment="1">
      <alignment horizontal="left"/>
    </xf>
    <xf numFmtId="0" fontId="2" fillId="2" borderId="0" xfId="0" applyFont="1" applyFill="1" applyBorder="1" applyAlignment="1" applyProtection="1">
      <alignment horizontal="left" vertical="center"/>
      <protection locked="0"/>
    </xf>
    <xf numFmtId="0" fontId="0" fillId="2" borderId="0" xfId="0" applyFill="1" applyAlignment="1">
      <alignment horizontal="left" vertical="center"/>
    </xf>
    <xf numFmtId="168" fontId="10" fillId="2" borderId="0" xfId="0" applyNumberFormat="1" applyFont="1" applyFill="1"/>
    <xf numFmtId="168" fontId="27" fillId="2" borderId="0" xfId="7" applyNumberFormat="1" applyFont="1" applyFill="1"/>
    <xf numFmtId="0" fontId="3" fillId="2" borderId="0" xfId="0" applyFont="1" applyFill="1" applyAlignment="1">
      <alignment vertical="center"/>
    </xf>
    <xf numFmtId="0" fontId="33" fillId="2" borderId="0" xfId="0" applyFont="1" applyFill="1" applyAlignment="1">
      <alignment vertical="center"/>
    </xf>
    <xf numFmtId="164" fontId="0" fillId="0" borderId="5" xfId="0" applyNumberFormat="1" applyBorder="1"/>
    <xf numFmtId="0" fontId="9" fillId="0" borderId="0" xfId="0" applyFont="1" applyBorder="1" applyAlignment="1">
      <alignment horizontal="left"/>
    </xf>
    <xf numFmtId="168" fontId="2" fillId="2" borderId="0" xfId="10" applyNumberFormat="1" applyFont="1" applyFill="1" applyBorder="1" applyAlignment="1" applyProtection="1">
      <alignment horizontal="right"/>
      <protection locked="0"/>
    </xf>
    <xf numFmtId="0" fontId="2" fillId="2" borderId="4" xfId="0" applyFont="1" applyFill="1" applyBorder="1" applyAlignment="1" applyProtection="1">
      <alignment horizontal="right"/>
      <protection locked="0"/>
    </xf>
    <xf numFmtId="0" fontId="4" fillId="7" borderId="20" xfId="0" applyFont="1" applyFill="1" applyBorder="1" applyAlignment="1" applyProtection="1">
      <alignment horizontal="right"/>
      <protection locked="0"/>
    </xf>
    <xf numFmtId="0" fontId="4" fillId="2" borderId="4" xfId="0" applyFont="1" applyFill="1" applyBorder="1" applyAlignment="1" applyProtection="1">
      <alignment horizontal="right"/>
      <protection locked="0"/>
    </xf>
    <xf numFmtId="167" fontId="4" fillId="2" borderId="7" xfId="11" applyNumberFormat="1" applyFont="1" applyFill="1" applyBorder="1" applyAlignment="1" applyProtection="1">
      <alignment horizontal="center"/>
    </xf>
    <xf numFmtId="0" fontId="4" fillId="7" borderId="2" xfId="0" applyFont="1" applyFill="1" applyBorder="1" applyAlignment="1" applyProtection="1">
      <alignment horizontal="center"/>
      <protection locked="0"/>
    </xf>
    <xf numFmtId="166" fontId="4" fillId="2" borderId="2" xfId="11" quotePrefix="1" applyFont="1" applyFill="1" applyBorder="1" applyAlignment="1" applyProtection="1">
      <alignment horizontal="center"/>
    </xf>
    <xf numFmtId="0" fontId="33" fillId="10" borderId="0" xfId="1" applyFont="1" applyFill="1" applyAlignment="1" applyProtection="1">
      <alignment wrapText="1"/>
      <protection locked="0"/>
    </xf>
    <xf numFmtId="0" fontId="33" fillId="10" borderId="0" xfId="1" applyFont="1" applyFill="1" applyBorder="1" applyAlignment="1" applyProtection="1">
      <alignment vertical="center"/>
      <protection locked="0"/>
    </xf>
    <xf numFmtId="164" fontId="33" fillId="10" borderId="0" xfId="2" applyNumberFormat="1" applyFont="1" applyFill="1" applyBorder="1" applyAlignment="1" applyProtection="1">
      <alignment horizontal="center" vertical="center"/>
      <protection locked="0"/>
    </xf>
    <xf numFmtId="0" fontId="33" fillId="10" borderId="0" xfId="1" applyFont="1" applyFill="1" applyBorder="1" applyAlignment="1" applyProtection="1">
      <alignment vertical="center" wrapText="1"/>
      <protection locked="0"/>
    </xf>
    <xf numFmtId="0" fontId="33" fillId="10" borderId="0" xfId="1" applyFont="1" applyFill="1" applyAlignment="1" applyProtection="1">
      <protection locked="0"/>
    </xf>
    <xf numFmtId="164" fontId="33" fillId="10" borderId="0" xfId="2" applyNumberFormat="1" applyFont="1" applyFill="1" applyBorder="1" applyAlignment="1" applyProtection="1">
      <alignment vertical="center"/>
      <protection locked="0"/>
    </xf>
    <xf numFmtId="0" fontId="33" fillId="2" borderId="0" xfId="1" applyFont="1" applyFill="1" applyBorder="1" applyAlignment="1" applyProtection="1">
      <alignment vertical="center"/>
      <protection locked="0"/>
    </xf>
    <xf numFmtId="164" fontId="33" fillId="2" borderId="0" xfId="1" applyNumberFormat="1" applyFont="1" applyFill="1" applyBorder="1" applyAlignment="1" applyProtection="1">
      <alignment vertical="center"/>
      <protection locked="0"/>
    </xf>
    <xf numFmtId="0" fontId="33" fillId="10" borderId="0" xfId="1" applyFont="1" applyFill="1" applyProtection="1">
      <protection locked="0"/>
    </xf>
    <xf numFmtId="164" fontId="33" fillId="10" borderId="0" xfId="1" applyNumberFormat="1" applyFont="1" applyFill="1" applyAlignment="1" applyProtection="1">
      <alignment wrapText="1"/>
      <protection locked="0"/>
    </xf>
    <xf numFmtId="0" fontId="33" fillId="0" borderId="0" xfId="0" applyFont="1" applyAlignment="1">
      <alignment horizontal="right"/>
    </xf>
    <xf numFmtId="0" fontId="0" fillId="0" borderId="51" xfId="0" applyBorder="1"/>
    <xf numFmtId="0" fontId="0" fillId="0" borderId="52" xfId="0" applyBorder="1"/>
    <xf numFmtId="0" fontId="0" fillId="0" borderId="53" xfId="0" applyBorder="1"/>
    <xf numFmtId="0" fontId="61" fillId="6" borderId="0" xfId="0" applyFont="1" applyFill="1" applyAlignment="1">
      <alignment horizontal="center" vertical="center"/>
    </xf>
    <xf numFmtId="0" fontId="17" fillId="2" borderId="0" xfId="9" applyFont="1" applyFill="1" applyAlignment="1">
      <alignment horizontal="center"/>
    </xf>
    <xf numFmtId="0" fontId="50" fillId="6" borderId="0" xfId="0" applyFont="1" applyFill="1" applyAlignment="1">
      <alignment horizontal="center" vertical="center"/>
    </xf>
    <xf numFmtId="0" fontId="9" fillId="0" borderId="11" xfId="0" applyFont="1" applyBorder="1" applyAlignment="1">
      <alignment horizontal="center"/>
    </xf>
    <xf numFmtId="0" fontId="9" fillId="0" borderId="12" xfId="0" applyFont="1" applyBorder="1" applyAlignment="1">
      <alignment horizontal="center"/>
    </xf>
    <xf numFmtId="0" fontId="9" fillId="0" borderId="12" xfId="0" applyFont="1" applyBorder="1" applyAlignment="1">
      <alignment horizontal="left"/>
    </xf>
    <xf numFmtId="0" fontId="17" fillId="5" borderId="0" xfId="0" applyFont="1" applyFill="1" applyBorder="1" applyAlignment="1">
      <alignment horizontal="center" vertical="center" wrapText="1"/>
    </xf>
    <xf numFmtId="0" fontId="18" fillId="6" borderId="0" xfId="0" applyFont="1" applyFill="1" applyBorder="1" applyAlignment="1">
      <alignment horizontal="center" vertical="center"/>
    </xf>
    <xf numFmtId="0" fontId="9" fillId="0" borderId="0" xfId="0" applyFont="1" applyBorder="1" applyAlignment="1">
      <alignment horizontal="left"/>
    </xf>
    <xf numFmtId="0" fontId="9" fillId="0" borderId="15" xfId="0" applyFont="1" applyBorder="1" applyAlignment="1">
      <alignment horizontal="left"/>
    </xf>
    <xf numFmtId="0" fontId="2" fillId="2" borderId="22"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0" xfId="0" applyFont="1" applyFill="1" applyBorder="1" applyAlignment="1">
      <alignment horizontal="center" vertical="center"/>
    </xf>
    <xf numFmtId="0" fontId="62" fillId="2" borderId="11" xfId="0" applyFont="1" applyFill="1" applyBorder="1" applyAlignment="1">
      <alignment horizontal="center"/>
    </xf>
    <xf numFmtId="0" fontId="62" fillId="2" borderId="12" xfId="0" applyFont="1" applyFill="1" applyBorder="1" applyAlignment="1">
      <alignment horizontal="center"/>
    </xf>
    <xf numFmtId="0" fontId="62" fillId="2" borderId="13" xfId="0" applyFont="1" applyFill="1" applyBorder="1" applyAlignment="1">
      <alignment horizontal="center"/>
    </xf>
    <xf numFmtId="0" fontId="62" fillId="0" borderId="11" xfId="0" applyFont="1" applyBorder="1" applyAlignment="1">
      <alignment horizontal="center"/>
    </xf>
    <xf numFmtId="0" fontId="62" fillId="0" borderId="12" xfId="0" applyFont="1" applyBorder="1" applyAlignment="1">
      <alignment horizontal="center"/>
    </xf>
    <xf numFmtId="0" fontId="62" fillId="0" borderId="13" xfId="0" applyFont="1" applyBorder="1" applyAlignment="1">
      <alignment horizontal="center"/>
    </xf>
    <xf numFmtId="0" fontId="34" fillId="7" borderId="0" xfId="0" applyFont="1" applyFill="1" applyAlignment="1">
      <alignment horizontal="left" vertical="center"/>
    </xf>
    <xf numFmtId="0" fontId="2" fillId="6" borderId="0" xfId="0" applyFont="1" applyFill="1" applyAlignment="1">
      <alignment horizontal="left" vertical="center"/>
    </xf>
    <xf numFmtId="0" fontId="23" fillId="0" borderId="0" xfId="0" applyFont="1" applyAlignment="1">
      <alignment horizontal="left"/>
    </xf>
  </cellXfs>
  <cellStyles count="14">
    <cellStyle name="Comma 2" xfId="2"/>
    <cellStyle name="Comma 2 2" xfId="5"/>
    <cellStyle name="Comma 2 3" xfId="11"/>
    <cellStyle name="Comma 9" xfId="4"/>
    <cellStyle name="Currency 2" xfId="3"/>
    <cellStyle name="Hipervínculo" xfId="12" builtinId="8"/>
    <cellStyle name="Normal" xfId="0" builtinId="0"/>
    <cellStyle name="Normal 2" xfId="1"/>
    <cellStyle name="Normal 2 2" xfId="7"/>
    <cellStyle name="Normal 2 3" xfId="9"/>
    <cellStyle name="Normal 2 4" xfId="13"/>
    <cellStyle name="Normal 3" xfId="8"/>
    <cellStyle name="Percent 2" xfId="6"/>
    <cellStyle name="Porcentaje" xfId="10" builtinId="5"/>
  </cellStyles>
  <dxfs count="51">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14" formatCode="0.00%"/>
    </dxf>
    <dxf>
      <numFmt numFmtId="14" formatCode="0.0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164" formatCode="_(* #,##0_);_(* \(#,##0\);_(* &quot;-&quot;_);_(@_)"/>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numFmt numFmtId="164" formatCode="_(* #,##0_);_(* \(#,##0\);_(* &quot;-&quot;_);_(@_)"/>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protection locked="0" hidden="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0" indent="0" justifyLastLine="0" shrinkToFit="0" readingOrder="0"/>
      <protection locked="0" hidden="0"/>
    </dxf>
    <dxf>
      <font>
        <strike val="0"/>
        <outline val="0"/>
        <shadow val="0"/>
        <u val="none"/>
        <vertAlign val="baseline"/>
        <sz val="11"/>
        <color auto="1"/>
        <name val="Calibri"/>
        <scheme val="minor"/>
      </font>
      <numFmt numFmtId="164" formatCode="_(* #,##0_);_(* \(#,##0\);_(* &quot;-&quot;_);_(@_)"/>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dxf>
    <dxf>
      <font>
        <strike val="0"/>
        <outline val="0"/>
        <shadow val="0"/>
        <u val="none"/>
        <vertAlign val="baseline"/>
        <sz val="11"/>
        <color auto="1"/>
        <name val="Calibri"/>
        <scheme val="minor"/>
      </font>
      <numFmt numFmtId="164" formatCode="_(* #,##0_);_(* \(#,##0\);_(* &quot;-&quot;_);_(@_)"/>
      <fill>
        <patternFill patternType="solid">
          <fgColor indexed="64"/>
          <bgColor theme="0"/>
        </patternFill>
      </fill>
      <alignment horizontal="general" vertical="center" textRotation="0" wrapText="0" indent="0" justifyLastLine="0" shrinkToFit="0" readingOrder="0"/>
      <border diagonalUp="0" diagonalDown="0" outline="0">
        <left/>
        <right style="thin">
          <color indexed="64"/>
        </right>
        <top/>
        <bottom/>
      </border>
      <protection locked="1"/>
    </dxf>
    <dxf>
      <font>
        <strike val="0"/>
        <outline val="0"/>
        <shadow val="0"/>
        <u val="none"/>
        <vertAlign val="baseline"/>
        <sz val="11"/>
        <color auto="1"/>
        <name val="Calibri"/>
        <scheme val="minor"/>
      </font>
      <numFmt numFmtId="164" formatCode="_(* #,##0_);_(* \(#,##0\);_(* &quot;-&quot;_);_(@_)"/>
      <fill>
        <patternFill patternType="solid">
          <fgColor indexed="64"/>
          <bgColor theme="0"/>
        </patternFill>
      </fill>
      <alignment horizontal="general" vertical="center" textRotation="0" wrapText="0" indent="0" justifyLastLine="0" shrinkToFit="0" readingOrder="0"/>
      <protection locked="1"/>
    </dxf>
    <dxf>
      <font>
        <strike val="0"/>
        <outline val="0"/>
        <shadow val="0"/>
        <u val="none"/>
        <vertAlign val="baseline"/>
        <sz val="11"/>
        <color auto="1"/>
        <name val="Calibri"/>
        <scheme val="minor"/>
      </font>
      <numFmt numFmtId="164" formatCode="_(* #,##0_);_(* \(#,##0\);_(* &quot;-&quot;_);_(@_)"/>
      <fill>
        <patternFill patternType="solid">
          <fgColor indexed="64"/>
          <bgColor theme="0"/>
        </patternFill>
      </fill>
      <alignment horizontal="general" vertical="center" textRotation="0" wrapText="0" indent="0" justifyLastLine="0" shrinkToFit="0" readingOrder="0"/>
      <protection locked="1"/>
    </dxf>
    <dxf>
      <font>
        <strike val="0"/>
        <outline val="0"/>
        <shadow val="0"/>
        <u val="none"/>
        <vertAlign val="baseline"/>
        <sz val="11"/>
        <color auto="1"/>
        <name val="Calibri"/>
        <scheme val="minor"/>
      </font>
      <numFmt numFmtId="164" formatCode="_(* #,##0_);_(* \(#,##0\);_(* &quot;-&quot;_);_(@_)"/>
      <fill>
        <patternFill patternType="solid">
          <fgColor indexed="64"/>
          <bgColor theme="0"/>
        </patternFill>
      </fill>
      <alignment horizontal="general" vertical="center" textRotation="0" wrapText="0" indent="0" justifyLastLine="0" shrinkToFit="0" readingOrder="0"/>
      <protection locked="1"/>
    </dxf>
    <dxf>
      <font>
        <strike val="0"/>
        <outline val="0"/>
        <shadow val="0"/>
        <u val="none"/>
        <vertAlign val="baseline"/>
        <sz val="11"/>
        <color auto="1"/>
        <name val="Calibri"/>
        <scheme val="minor"/>
      </font>
      <numFmt numFmtId="164" formatCode="_(* #,##0_);_(* \(#,##0\);_(* &quot;-&quot;_);_(@_)"/>
      <fill>
        <patternFill patternType="solid">
          <fgColor indexed="64"/>
          <bgColor theme="0"/>
        </patternFill>
      </fill>
      <alignment horizontal="general" vertical="center" textRotation="0" wrapText="0" indent="0" justifyLastLine="0" shrinkToFit="0" readingOrder="0"/>
      <protection locked="1"/>
    </dxf>
    <dxf>
      <font>
        <b/>
        <strike val="0"/>
        <outline val="0"/>
        <shadow val="0"/>
        <u val="none"/>
        <vertAlign val="baseline"/>
        <sz val="10"/>
        <color theme="8" tint="-0.499984740745262"/>
        <name val="Calibri"/>
        <scheme val="minor"/>
      </font>
      <numFmt numFmtId="164" formatCode="_(* #,##0_);_(* \(#,##0\);_(* &quot;-&quot;_);_(@_)"/>
      <fill>
        <patternFill patternType="solid">
          <fgColor indexed="64"/>
          <bgColor theme="8" tint="0.79998168889431442"/>
        </patternFill>
      </fill>
      <alignment horizontal="left" vertical="bottom" textRotation="0" wrapText="0" indent="0" justifyLastLine="0" shrinkToFit="0" readingOrder="0"/>
      <border diagonalUp="0" diagonalDown="0" outline="0">
        <left/>
        <right/>
        <top style="thin">
          <color theme="0"/>
        </top>
        <bottom/>
      </border>
      <protection locked="0" hidden="0"/>
    </dxf>
    <dxf>
      <font>
        <b/>
        <strike val="0"/>
        <outline val="0"/>
        <shadow val="0"/>
        <u val="none"/>
        <vertAlign val="baseline"/>
        <sz val="10"/>
        <color theme="8" tint="-0.499984740745262"/>
        <name val="Calibri"/>
        <scheme val="minor"/>
      </font>
      <numFmt numFmtId="164" formatCode="_(* #,##0_);_(* \(#,##0\);_(* &quot;-&quot;_);_(@_)"/>
      <fill>
        <patternFill patternType="solid">
          <fgColor indexed="64"/>
          <bgColor theme="8" tint="0.79998168889431442"/>
        </patternFill>
      </fill>
      <alignment horizontal="left" vertical="bottom" textRotation="0" wrapText="0" indent="0" justifyLastLine="0" shrinkToFit="0" readingOrder="0"/>
      <border diagonalUp="0" diagonalDown="0">
        <left/>
        <right/>
        <top style="thin">
          <color theme="0"/>
        </top>
        <bottom/>
        <vertical/>
        <horizontal/>
      </border>
      <protection locked="0" hidden="0"/>
    </dxf>
    <dxf>
      <font>
        <b/>
        <strike val="0"/>
        <outline val="0"/>
        <shadow val="0"/>
        <u val="none"/>
        <vertAlign val="baseline"/>
        <sz val="10"/>
        <color theme="8" tint="-0.499984740745262"/>
        <name val="Calibri"/>
        <scheme val="minor"/>
      </font>
      <numFmt numFmtId="164" formatCode="_(* #,##0_);_(* \(#,##0\);_(* &quot;-&quot;_);_(@_)"/>
      <fill>
        <patternFill patternType="solid">
          <fgColor indexed="64"/>
          <bgColor theme="8" tint="0.79998168889431442"/>
        </patternFill>
      </fill>
      <alignment horizontal="left" vertical="bottom" textRotation="0" wrapText="0" indent="0" justifyLastLine="0" shrinkToFit="0" readingOrder="0"/>
      <border diagonalUp="0" diagonalDown="0">
        <left/>
        <right/>
        <top style="thin">
          <color theme="0"/>
        </top>
        <bottom/>
        <vertical/>
        <horizontal/>
      </border>
      <protection locked="0" hidden="0"/>
    </dxf>
    <dxf>
      <font>
        <b/>
        <strike val="0"/>
        <outline val="0"/>
        <shadow val="0"/>
        <u val="none"/>
        <vertAlign val="baseline"/>
        <sz val="10"/>
        <color theme="8" tint="-0.499984740745262"/>
        <name val="Calibri"/>
        <scheme val="minor"/>
      </font>
      <numFmt numFmtId="164" formatCode="_(* #,##0_);_(* \(#,##0\);_(* &quot;-&quot;_);_(@_)"/>
      <fill>
        <patternFill patternType="solid">
          <fgColor indexed="64"/>
          <bgColor theme="8" tint="0.79998168889431442"/>
        </patternFill>
      </fill>
      <alignment horizontal="left" vertical="bottom" textRotation="0" wrapText="0" indent="0" justifyLastLine="0" shrinkToFit="0" readingOrder="0"/>
      <border diagonalUp="0" diagonalDown="0">
        <left/>
        <right/>
        <top style="thin">
          <color theme="0"/>
        </top>
        <bottom/>
        <vertical/>
        <horizontal/>
      </border>
      <protection locked="0" hidden="0"/>
    </dxf>
    <dxf>
      <font>
        <b/>
        <strike val="0"/>
        <outline val="0"/>
        <shadow val="0"/>
        <u val="none"/>
        <vertAlign val="baseline"/>
        <sz val="10"/>
        <color theme="8" tint="-0.499984740745262"/>
        <name val="Calibri"/>
        <scheme val="minor"/>
      </font>
      <numFmt numFmtId="164" formatCode="_(* #,##0_);_(* \(#,##0\);_(* &quot;-&quot;_);_(@_)"/>
      <fill>
        <patternFill patternType="solid">
          <fgColor indexed="64"/>
          <bgColor theme="8" tint="0.79998168889431442"/>
        </patternFill>
      </fill>
      <alignment horizontal="left" vertical="bottom" textRotation="0" wrapText="0" indent="0" justifyLastLine="0" shrinkToFit="0" readingOrder="0"/>
      <border diagonalUp="0" diagonalDown="0">
        <left/>
        <right/>
        <top style="thin">
          <color theme="0"/>
        </top>
        <bottom/>
        <vertical/>
        <horizontal/>
      </border>
      <protection locked="0" hidden="0"/>
    </dxf>
    <dxf>
      <font>
        <b/>
        <strike val="0"/>
        <outline val="0"/>
        <shadow val="0"/>
        <u val="none"/>
        <vertAlign val="baseline"/>
        <sz val="10"/>
        <color theme="8" tint="-0.499984740745262"/>
        <name val="Calibri"/>
        <scheme val="minor"/>
      </font>
      <numFmt numFmtId="164" formatCode="_(* #,##0_);_(* \(#,##0\);_(* &quot;-&quot;_);_(@_)"/>
      <fill>
        <patternFill patternType="solid">
          <fgColor indexed="64"/>
          <bgColor theme="8" tint="0.79998168889431442"/>
        </patternFill>
      </fill>
      <alignment horizontal="left" vertical="bottom" textRotation="0" wrapText="0" indent="0" justifyLastLine="0" shrinkToFit="0" readingOrder="0"/>
      <border diagonalUp="0" diagonalDown="0">
        <left/>
        <right/>
        <top style="thin">
          <color theme="0"/>
        </top>
        <bottom/>
        <vertical/>
        <horizontal/>
      </border>
      <protection locked="0" hidden="0"/>
    </dxf>
    <dxf>
      <font>
        <b/>
        <strike val="0"/>
        <outline val="0"/>
        <shadow val="0"/>
        <u val="none"/>
        <vertAlign val="baseline"/>
        <sz val="10"/>
        <color theme="8" tint="-0.499984740745262"/>
        <name val="Calibri"/>
        <scheme val="minor"/>
      </font>
      <numFmt numFmtId="164" formatCode="_(* #,##0_);_(* \(#,##0\);_(* &quot;-&quot;_);_(@_)"/>
      <fill>
        <patternFill patternType="solid">
          <fgColor indexed="64"/>
          <bgColor theme="8" tint="0.79998168889431442"/>
        </patternFill>
      </fill>
      <alignment horizontal="left" vertical="bottom" textRotation="0" wrapText="0" indent="0" justifyLastLine="0" shrinkToFit="0" readingOrder="0"/>
      <border diagonalUp="0" diagonalDown="0">
        <left/>
        <right/>
        <top style="thin">
          <color theme="0"/>
        </top>
        <bottom/>
        <vertical/>
        <horizontal/>
      </border>
      <protection locked="0" hidden="0"/>
    </dxf>
    <dxf>
      <font>
        <b/>
        <strike val="0"/>
        <outline val="0"/>
        <shadow val="0"/>
        <u val="none"/>
        <vertAlign val="baseline"/>
        <sz val="10"/>
        <color theme="8" tint="-0.499984740745262"/>
        <name val="Calibri"/>
        <scheme val="minor"/>
      </font>
      <numFmt numFmtId="164" formatCode="_(* #,##0_);_(* \(#,##0\);_(* &quot;-&quot;_);_(@_)"/>
      <fill>
        <patternFill patternType="solid">
          <fgColor indexed="64"/>
          <bgColor theme="8" tint="0.79998168889431442"/>
        </patternFill>
      </fill>
      <alignment horizontal="left" vertical="bottom" textRotation="0" wrapText="0" indent="0" justifyLastLine="0" shrinkToFit="0" readingOrder="0"/>
      <border diagonalUp="0" diagonalDown="0">
        <left/>
        <right/>
        <top style="thin">
          <color theme="0"/>
        </top>
        <bottom/>
        <vertical/>
        <horizontal/>
      </border>
      <protection locked="0" hidden="0"/>
    </dxf>
    <dxf>
      <font>
        <b/>
        <strike val="0"/>
        <outline val="0"/>
        <shadow val="0"/>
        <u val="none"/>
        <vertAlign val="baseline"/>
        <sz val="10"/>
        <color theme="8" tint="-0.499984740745262"/>
        <name val="Calibri"/>
        <scheme val="minor"/>
      </font>
      <numFmt numFmtId="164" formatCode="_(* #,##0_);_(* \(#,##0\);_(* &quot;-&quot;_);_(@_)"/>
      <fill>
        <patternFill patternType="solid">
          <fgColor indexed="64"/>
          <bgColor theme="8" tint="0.79998168889431442"/>
        </patternFill>
      </fill>
      <alignment horizontal="left" vertical="bottom" textRotation="0" wrapText="0" indent="0" justifyLastLine="0" shrinkToFit="0" readingOrder="0"/>
      <border diagonalUp="0" diagonalDown="0">
        <left/>
        <right/>
        <top style="thin">
          <color theme="0"/>
        </top>
        <bottom/>
        <vertical/>
        <horizontal/>
      </border>
      <protection locked="0" hidden="0"/>
    </dxf>
    <dxf>
      <font>
        <b/>
        <strike val="0"/>
        <outline val="0"/>
        <shadow val="0"/>
        <u val="none"/>
        <vertAlign val="baseline"/>
        <sz val="10"/>
        <color theme="8" tint="-0.499984740745262"/>
        <name val="Calibri"/>
        <scheme val="minor"/>
      </font>
      <numFmt numFmtId="164" formatCode="_(* #,##0_);_(* \(#,##0\);_(* &quot;-&quot;_);_(@_)"/>
      <fill>
        <patternFill patternType="solid">
          <fgColor indexed="64"/>
          <bgColor theme="8" tint="0.79998168889431442"/>
        </patternFill>
      </fill>
      <alignment horizontal="left" vertical="bottom" textRotation="0" wrapText="0" indent="0" justifyLastLine="0" shrinkToFit="0" readingOrder="0"/>
      <border diagonalUp="0" diagonalDown="0" outline="0">
        <left/>
        <right/>
        <top style="thin">
          <color theme="0"/>
        </top>
        <bottom/>
      </border>
      <protection locked="0" hidden="0"/>
    </dxf>
    <dxf>
      <font>
        <b val="0"/>
        <i val="0"/>
        <strike val="0"/>
        <condense val="0"/>
        <extend val="0"/>
        <outline val="0"/>
        <shadow val="0"/>
        <u val="none"/>
        <vertAlign val="baseline"/>
        <sz val="10"/>
        <color theme="1"/>
        <name val="Calibri"/>
        <scheme val="minor"/>
      </font>
      <numFmt numFmtId="164" formatCode="_(* #,##0_);_(* \(#,##0\);_(* &quot;-&quot;_);_(@_)"/>
      <fill>
        <patternFill patternType="none">
          <fgColor indexed="64"/>
          <bgColor auto="1"/>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164" formatCode="_(* #,##0_);_(* \(#,##0\);_(* &quot;-&quot;_);_(@_)"/>
      <fill>
        <patternFill patternType="none">
          <fgColor indexed="64"/>
          <bgColor auto="1"/>
        </patternFill>
      </fill>
      <alignment horizontal="left" vertical="bottom" textRotation="0" wrapText="0" indent="0" justifyLastLine="0" shrinkToFit="0" readingOrder="0"/>
      <border diagonalUp="0" diagonalDown="0" outline="0">
        <left/>
        <right/>
        <top style="thin">
          <color theme="0"/>
        </top>
        <bottom/>
      </border>
      <protection locked="0" hidden="0"/>
    </dxf>
    <dxf>
      <font>
        <b/>
        <i val="0"/>
        <strike val="0"/>
        <condense val="0"/>
        <extend val="0"/>
        <outline val="0"/>
        <shadow val="0"/>
        <u val="none"/>
        <vertAlign val="baseline"/>
        <sz val="10"/>
        <color theme="1"/>
        <name val="Calibri"/>
        <scheme val="minor"/>
      </font>
      <fill>
        <patternFill patternType="solid">
          <fgColor indexed="64"/>
          <bgColor theme="8" tint="0.79998168889431442"/>
        </patternFill>
      </fill>
      <alignment horizontal="left" vertical="bottom" textRotation="0" wrapText="0" indent="0" justifyLastLine="0" shrinkToFit="0" readingOrder="0"/>
      <border diagonalUp="0" diagonalDown="0" outline="0">
        <left/>
        <right/>
        <top style="thin">
          <color theme="0"/>
        </top>
        <bottom/>
      </border>
      <protection locked="0" hidden="0"/>
    </dxf>
    <dxf>
      <font>
        <b/>
        <strike val="0"/>
        <outline val="0"/>
        <shadow val="0"/>
        <u val="none"/>
        <vertAlign val="baseline"/>
        <sz val="11"/>
        <color theme="8" tint="-0.499984740745262"/>
        <name val="Calibri"/>
        <scheme val="minor"/>
      </font>
      <fill>
        <patternFill patternType="none">
          <fgColor indexed="64"/>
          <bgColor auto="1"/>
        </patternFill>
      </fill>
      <alignment horizontal="general" vertical="center" textRotation="0" wrapText="1" indent="0" justifyLastLine="0" shrinkToFit="0" readingOrder="0"/>
      <protection locked="0" hidden="0"/>
    </dxf>
    <dxf>
      <font>
        <b/>
        <strike val="0"/>
        <outline val="0"/>
        <shadow val="0"/>
        <u val="none"/>
        <vertAlign val="baseline"/>
        <sz val="11"/>
        <color theme="8" tint="-0.499984740745262"/>
        <name val="Calibri"/>
        <scheme val="minor"/>
      </font>
      <fill>
        <patternFill patternType="none">
          <fgColor indexed="64"/>
          <bgColor auto="1"/>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Calibri"/>
        <scheme val="minor"/>
      </font>
      <fill>
        <patternFill patternType="solid">
          <fgColor indexed="64"/>
          <bgColor theme="8" tint="0.79998168889431442"/>
        </patternFill>
      </fill>
      <alignment horizontal="left" vertical="bottom" textRotation="0" wrapText="0" indent="0" justifyLastLine="0" shrinkToFit="0" readingOrder="0"/>
      <border diagonalUp="0" diagonalDown="0">
        <left/>
        <right/>
        <top style="thin">
          <color theme="0"/>
        </top>
        <bottom/>
        <vertical/>
        <horizontal/>
      </border>
      <protection locked="0" hidden="0"/>
    </dxf>
    <dxf>
      <font>
        <b/>
        <strike val="0"/>
        <outline val="0"/>
        <shadow val="0"/>
        <u val="none"/>
        <vertAlign val="baseline"/>
        <sz val="11"/>
        <color theme="8" tint="-0.499984740745262"/>
        <name val="Calibri"/>
        <scheme val="minor"/>
      </font>
      <fill>
        <patternFill patternType="none">
          <fgColor indexed="64"/>
          <bgColor auto="1"/>
        </patternFill>
      </fill>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Calibri"/>
        <scheme val="minor"/>
      </font>
      <fill>
        <patternFill patternType="solid">
          <fgColor indexed="64"/>
          <bgColor theme="8" tint="0.79998168889431442"/>
        </patternFill>
      </fill>
      <alignment horizontal="left" vertical="bottom" textRotation="0" wrapText="0" indent="0" justifyLastLine="0" shrinkToFit="0" readingOrder="0"/>
      <border diagonalUp="0" diagonalDown="0">
        <left/>
        <right/>
        <top style="thin">
          <color theme="0"/>
        </top>
        <bottom/>
        <vertical/>
        <horizontal/>
      </border>
      <protection locked="0" hidden="0"/>
    </dxf>
    <dxf>
      <font>
        <b/>
        <strike val="0"/>
        <outline val="0"/>
        <shadow val="0"/>
        <u val="none"/>
        <vertAlign val="baseline"/>
        <sz val="11"/>
        <color theme="8" tint="-0.499984740745262"/>
        <name val="Calibri"/>
        <scheme val="minor"/>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style="thin">
          <color indexed="64"/>
        </left>
        <right/>
        <vertical/>
      </border>
      <protection locked="0" hidden="0"/>
    </dxf>
    <dxf>
      <fill>
        <patternFill patternType="none">
          <fgColor indexed="64"/>
          <bgColor auto="1"/>
        </patternFill>
      </fill>
    </dxf>
    <dxf>
      <border>
        <bottom style="medium">
          <color indexed="64"/>
        </bottom>
      </border>
    </dxf>
    <dxf>
      <font>
        <strike val="0"/>
        <outline val="0"/>
        <shadow val="0"/>
        <u val="none"/>
        <vertAlign val="baseline"/>
        <sz val="11"/>
        <color theme="1"/>
        <name val="Calibri"/>
        <scheme val="minor"/>
      </font>
      <fill>
        <patternFill patternType="solid">
          <fgColor indexed="64"/>
          <bgColor theme="0"/>
        </patternFill>
      </fill>
      <border diagonalUp="0" diagonalDown="0">
        <left/>
        <right/>
        <top/>
        <bottom/>
        <vertical/>
        <horizontal/>
      </border>
    </dxf>
    <dxf>
      <font>
        <color theme="0" tint="-0.14996795556505021"/>
      </font>
      <fill>
        <patternFill>
          <bgColor theme="0" tint="-0.24994659260841701"/>
        </patternFill>
      </fill>
    </dxf>
    <dxf>
      <font>
        <color theme="0"/>
      </font>
      <fill>
        <patternFill patternType="none">
          <bgColor auto="1"/>
        </patternFill>
      </fill>
    </dxf>
  </dxfs>
  <tableStyles count="0" defaultTableStyle="TableStyleMedium2" defaultPivotStyle="PivotStyleLight16"/>
  <colors>
    <mruColors>
      <color rgb="FFFFFF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709581395993554E-2"/>
          <c:y val="4.2217478338233021E-2"/>
          <c:w val="0.93308504196089537"/>
          <c:h val="0.64967773286399499"/>
        </c:manualLayout>
      </c:layout>
      <c:barChart>
        <c:barDir val="col"/>
        <c:grouping val="stacked"/>
        <c:varyColors val="0"/>
        <c:ser>
          <c:idx val="0"/>
          <c:order val="0"/>
          <c:tx>
            <c:strRef>
              <c:f>Summary_Tables!$B$9</c:f>
              <c:strCache>
                <c:ptCount val="1"/>
                <c:pt idx="0">
                  <c:v>Training and Development Costs</c:v>
                </c:pt>
              </c:strCache>
            </c:strRef>
          </c:tx>
          <c:spPr>
            <a:solidFill>
              <a:schemeClr val="accent1"/>
            </a:solidFill>
            <a:ln>
              <a:noFill/>
            </a:ln>
            <a:effectLst/>
          </c:spPr>
          <c:invertIfNegative val="0"/>
          <c:cat>
            <c:numRef>
              <c:f>Summary_Tables!$C$6:$G$6</c:f>
              <c:numCache>
                <c:formatCode>General</c:formatCode>
                <c:ptCount val="5"/>
                <c:pt idx="0">
                  <c:v>2021</c:v>
                </c:pt>
                <c:pt idx="1">
                  <c:v>2022</c:v>
                </c:pt>
                <c:pt idx="2">
                  <c:v>2023</c:v>
                </c:pt>
                <c:pt idx="3">
                  <c:v>2024</c:v>
                </c:pt>
                <c:pt idx="4">
                  <c:v>2025</c:v>
                </c:pt>
              </c:numCache>
            </c:numRef>
          </c:cat>
          <c:val>
            <c:numRef>
              <c:f>Summary_Tables!$C$9:$G$9</c:f>
              <c:numCache>
                <c:formatCode>_(* #,##0_);_(* \(#,##0\);_(* "-"_);_(@_)</c:formatCode>
                <c:ptCount val="5"/>
                <c:pt idx="0">
                  <c:v>45000000</c:v>
                </c:pt>
                <c:pt idx="1">
                  <c:v>31500000</c:v>
                </c:pt>
                <c:pt idx="2">
                  <c:v>0</c:v>
                </c:pt>
                <c:pt idx="3">
                  <c:v>0</c:v>
                </c:pt>
                <c:pt idx="4">
                  <c:v>0</c:v>
                </c:pt>
              </c:numCache>
            </c:numRef>
          </c:val>
          <c:extLst>
            <c:ext xmlns:c16="http://schemas.microsoft.com/office/drawing/2014/chart" uri="{C3380CC4-5D6E-409C-BE32-E72D297353CC}">
              <c16:uniqueId val="{00000000-A453-49F8-B724-6A4951797AEF}"/>
            </c:ext>
          </c:extLst>
        </c:ser>
        <c:ser>
          <c:idx val="1"/>
          <c:order val="1"/>
          <c:tx>
            <c:strRef>
              <c:f>Summary_Tables!$B$10</c:f>
              <c:strCache>
                <c:ptCount val="1"/>
                <c:pt idx="0">
                  <c:v>Supervision and Management Costs</c:v>
                </c:pt>
              </c:strCache>
            </c:strRef>
          </c:tx>
          <c:spPr>
            <a:solidFill>
              <a:schemeClr val="accent2"/>
            </a:solidFill>
            <a:ln>
              <a:noFill/>
            </a:ln>
            <a:effectLst/>
          </c:spPr>
          <c:invertIfNegative val="0"/>
          <c:cat>
            <c:numRef>
              <c:f>Summary_Tables!$C$6:$G$6</c:f>
              <c:numCache>
                <c:formatCode>General</c:formatCode>
                <c:ptCount val="5"/>
                <c:pt idx="0">
                  <c:v>2021</c:v>
                </c:pt>
                <c:pt idx="1">
                  <c:v>2022</c:v>
                </c:pt>
                <c:pt idx="2">
                  <c:v>2023</c:v>
                </c:pt>
                <c:pt idx="3">
                  <c:v>2024</c:v>
                </c:pt>
                <c:pt idx="4">
                  <c:v>2025</c:v>
                </c:pt>
              </c:numCache>
            </c:numRef>
          </c:cat>
          <c:val>
            <c:numRef>
              <c:f>Summary_Tables!$C$10:$G$10</c:f>
              <c:numCache>
                <c:formatCode>_(* #,##0_);_(* \(#,##0\);_(* "-"_);_(@_)</c:formatCode>
                <c:ptCount val="5"/>
                <c:pt idx="0">
                  <c:v>53750000</c:v>
                </c:pt>
                <c:pt idx="1">
                  <c:v>32000000</c:v>
                </c:pt>
                <c:pt idx="2">
                  <c:v>32000000</c:v>
                </c:pt>
                <c:pt idx="3">
                  <c:v>32000000</c:v>
                </c:pt>
                <c:pt idx="4">
                  <c:v>32000000</c:v>
                </c:pt>
              </c:numCache>
            </c:numRef>
          </c:val>
          <c:extLst>
            <c:ext xmlns:c16="http://schemas.microsoft.com/office/drawing/2014/chart" uri="{C3380CC4-5D6E-409C-BE32-E72D297353CC}">
              <c16:uniqueId val="{00000001-A453-49F8-B724-6A4951797AEF}"/>
            </c:ext>
          </c:extLst>
        </c:ser>
        <c:ser>
          <c:idx val="3"/>
          <c:order val="2"/>
          <c:tx>
            <c:strRef>
              <c:f>Summary_Tables!$B$11</c:f>
              <c:strCache>
                <c:ptCount val="1"/>
                <c:pt idx="0">
                  <c:v>Other Recurrent Costs</c:v>
                </c:pt>
              </c:strCache>
            </c:strRef>
          </c:tx>
          <c:spPr>
            <a:solidFill>
              <a:schemeClr val="accent4"/>
            </a:solidFill>
            <a:ln>
              <a:noFill/>
            </a:ln>
            <a:effectLst/>
          </c:spPr>
          <c:invertIfNegative val="0"/>
          <c:cat>
            <c:numRef>
              <c:f>Summary_Tables!$C$6:$G$6</c:f>
              <c:numCache>
                <c:formatCode>General</c:formatCode>
                <c:ptCount val="5"/>
                <c:pt idx="0">
                  <c:v>2021</c:v>
                </c:pt>
                <c:pt idx="1">
                  <c:v>2022</c:v>
                </c:pt>
                <c:pt idx="2">
                  <c:v>2023</c:v>
                </c:pt>
                <c:pt idx="3">
                  <c:v>2024</c:v>
                </c:pt>
                <c:pt idx="4">
                  <c:v>2025</c:v>
                </c:pt>
              </c:numCache>
            </c:numRef>
          </c:cat>
          <c:val>
            <c:numRef>
              <c:f>Summary_Tables!$C$11:$G$11</c:f>
              <c:numCache>
                <c:formatCode>_(* #,##0_);_(* \(#,##0\);_(* "-"_);_(@_)</c:formatCode>
                <c:ptCount val="5"/>
                <c:pt idx="0">
                  <c:v>735460000</c:v>
                </c:pt>
                <c:pt idx="1">
                  <c:v>242530000</c:v>
                </c:pt>
                <c:pt idx="2">
                  <c:v>57600000</c:v>
                </c:pt>
                <c:pt idx="3">
                  <c:v>57600000</c:v>
                </c:pt>
                <c:pt idx="4">
                  <c:v>57600000</c:v>
                </c:pt>
              </c:numCache>
            </c:numRef>
          </c:val>
          <c:extLst>
            <c:ext xmlns:c16="http://schemas.microsoft.com/office/drawing/2014/chart" uri="{C3380CC4-5D6E-409C-BE32-E72D297353CC}">
              <c16:uniqueId val="{00000003-A453-49F8-B724-6A4951797AEF}"/>
            </c:ext>
          </c:extLst>
        </c:ser>
        <c:ser>
          <c:idx val="4"/>
          <c:order val="3"/>
          <c:tx>
            <c:strRef>
              <c:f>Summary_Tables!$B$12</c:f>
              <c:strCache>
                <c:ptCount val="1"/>
                <c:pt idx="0">
                  <c:v>Staff Costs</c:v>
                </c:pt>
              </c:strCache>
            </c:strRef>
          </c:tx>
          <c:spPr>
            <a:solidFill>
              <a:schemeClr val="accent5"/>
            </a:solidFill>
            <a:ln>
              <a:noFill/>
            </a:ln>
            <a:effectLst/>
          </c:spPr>
          <c:invertIfNegative val="0"/>
          <c:cat>
            <c:numRef>
              <c:f>Summary_Tables!$C$6:$G$6</c:f>
              <c:numCache>
                <c:formatCode>General</c:formatCode>
                <c:ptCount val="5"/>
                <c:pt idx="0">
                  <c:v>2021</c:v>
                </c:pt>
                <c:pt idx="1">
                  <c:v>2022</c:v>
                </c:pt>
                <c:pt idx="2">
                  <c:v>2023</c:v>
                </c:pt>
                <c:pt idx="3">
                  <c:v>2024</c:v>
                </c:pt>
                <c:pt idx="4">
                  <c:v>2025</c:v>
                </c:pt>
              </c:numCache>
            </c:numRef>
          </c:cat>
          <c:val>
            <c:numRef>
              <c:f>Summary_Tables!$C$12:$G$12</c:f>
              <c:numCache>
                <c:formatCode>_(* #,##0_);_(* \(#,##0\);_(* "-"_);_(@_)</c:formatCode>
                <c:ptCount val="5"/>
                <c:pt idx="0">
                  <c:v>5900000</c:v>
                </c:pt>
                <c:pt idx="1">
                  <c:v>0</c:v>
                </c:pt>
                <c:pt idx="2">
                  <c:v>0</c:v>
                </c:pt>
                <c:pt idx="3">
                  <c:v>0</c:v>
                </c:pt>
                <c:pt idx="4">
                  <c:v>0</c:v>
                </c:pt>
              </c:numCache>
            </c:numRef>
          </c:val>
          <c:extLst>
            <c:ext xmlns:c16="http://schemas.microsoft.com/office/drawing/2014/chart" uri="{C3380CC4-5D6E-409C-BE32-E72D297353CC}">
              <c16:uniqueId val="{00000004-A453-49F8-B724-6A4951797AEF}"/>
            </c:ext>
          </c:extLst>
        </c:ser>
        <c:dLbls>
          <c:showLegendKey val="0"/>
          <c:showVal val="0"/>
          <c:showCatName val="0"/>
          <c:showSerName val="0"/>
          <c:showPercent val="0"/>
          <c:showBubbleSize val="0"/>
        </c:dLbls>
        <c:gapWidth val="150"/>
        <c:overlap val="100"/>
        <c:axId val="594154320"/>
        <c:axId val="594144752"/>
        <c:extLst>
          <c:ext xmlns:c15="http://schemas.microsoft.com/office/drawing/2012/chart" uri="{02D57815-91ED-43cb-92C2-25804820EDAC}">
            <c15:filteredBarSeries>
              <c15:ser>
                <c:idx val="5"/>
                <c:order val="4"/>
                <c:tx>
                  <c:strRef>
                    <c:extLst>
                      <c:ext uri="{02D57815-91ED-43cb-92C2-25804820EDAC}">
                        <c15:formulaRef>
                          <c15:sqref>Summary_Tables!$B$13</c15:sqref>
                        </c15:formulaRef>
                      </c:ext>
                    </c:extLst>
                    <c:strCache>
                      <c:ptCount val="1"/>
                      <c:pt idx="0">
                        <c:v>Cost Category5</c:v>
                      </c:pt>
                    </c:strCache>
                  </c:strRef>
                </c:tx>
                <c:spPr>
                  <a:solidFill>
                    <a:schemeClr val="accent6"/>
                  </a:solidFill>
                  <a:ln>
                    <a:noFill/>
                  </a:ln>
                  <a:effectLst/>
                </c:spPr>
                <c:invertIfNegative val="0"/>
                <c:cat>
                  <c:numRef>
                    <c:extLst>
                      <c:ex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c:ext uri="{02D57815-91ED-43cb-92C2-25804820EDAC}">
                        <c15:formulaRef>
                          <c15:sqref>Summary_Tables!$C$13:$G$13</c15:sqref>
                        </c15:formulaRef>
                      </c:ext>
                    </c:extLst>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5-A453-49F8-B724-6A4951797AEF}"/>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Summary_Tables!$B$14</c15:sqref>
                        </c15:formulaRef>
                      </c:ext>
                    </c:extLst>
                    <c:strCache>
                      <c:ptCount val="1"/>
                      <c:pt idx="0">
                        <c:v>Cost Category6</c:v>
                      </c:pt>
                    </c:strCache>
                  </c:strRef>
                </c:tx>
                <c:spPr>
                  <a:solidFill>
                    <a:schemeClr val="accent1">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xmlns:c15="http://schemas.microsoft.com/office/drawing/2012/chart">
                      <c:ext xmlns:c15="http://schemas.microsoft.com/office/drawing/2012/chart" uri="{02D57815-91ED-43cb-92C2-25804820EDAC}">
                        <c15:formulaRef>
                          <c15:sqref>Summary_Tables!$C$14:$G$14</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7-A453-49F8-B724-6A4951797AEF}"/>
                  </c:ext>
                </c:extLst>
              </c15:ser>
            </c15:filteredBarSeries>
            <c15:filteredBarSeries>
              <c15:ser>
                <c:idx val="7"/>
                <c:order val="6"/>
                <c:tx>
                  <c:strRef>
                    <c:extLst xmlns:c15="http://schemas.microsoft.com/office/drawing/2012/chart">
                      <c:ext xmlns:c15="http://schemas.microsoft.com/office/drawing/2012/chart" uri="{02D57815-91ED-43cb-92C2-25804820EDAC}">
                        <c15:formulaRef>
                          <c15:sqref>Summary_Tables!$B$15</c15:sqref>
                        </c15:formulaRef>
                      </c:ext>
                    </c:extLst>
                    <c:strCache>
                      <c:ptCount val="1"/>
                      <c:pt idx="0">
                        <c:v>Cost Category7</c:v>
                      </c:pt>
                    </c:strCache>
                  </c:strRef>
                </c:tx>
                <c:spPr>
                  <a:solidFill>
                    <a:schemeClr val="accent2">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xmlns:c15="http://schemas.microsoft.com/office/drawing/2012/chart">
                      <c:ext xmlns:c15="http://schemas.microsoft.com/office/drawing/2012/chart" uri="{02D57815-91ED-43cb-92C2-25804820EDAC}">
                        <c15:formulaRef>
                          <c15:sqref>Summary_Tables!$C$15:$G$15</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8-A453-49F8-B724-6A4951797AEF}"/>
                  </c:ext>
                </c:extLst>
              </c15:ser>
            </c15:filteredBarSeries>
            <c15:filteredBarSeries>
              <c15:ser>
                <c:idx val="8"/>
                <c:order val="7"/>
                <c:tx>
                  <c:strRef>
                    <c:extLst xmlns:c15="http://schemas.microsoft.com/office/drawing/2012/chart">
                      <c:ext xmlns:c15="http://schemas.microsoft.com/office/drawing/2012/chart" uri="{02D57815-91ED-43cb-92C2-25804820EDAC}">
                        <c15:formulaRef>
                          <c15:sqref>Summary_Tables!$B$16</c15:sqref>
                        </c15:formulaRef>
                      </c:ext>
                    </c:extLst>
                    <c:strCache>
                      <c:ptCount val="1"/>
                      <c:pt idx="0">
                        <c:v>Cost Category8</c:v>
                      </c:pt>
                    </c:strCache>
                  </c:strRef>
                </c:tx>
                <c:spPr>
                  <a:solidFill>
                    <a:schemeClr val="accent3">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xmlns:c15="http://schemas.microsoft.com/office/drawing/2012/chart">
                      <c:ext xmlns:c15="http://schemas.microsoft.com/office/drawing/2012/chart" uri="{02D57815-91ED-43cb-92C2-25804820EDAC}">
                        <c15:formulaRef>
                          <c15:sqref>Summary_Tables!$C$16:$G$16</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9-A453-49F8-B724-6A4951797AEF}"/>
                  </c:ext>
                </c:extLst>
              </c15:ser>
            </c15:filteredBarSeries>
            <c15:filteredBarSeries>
              <c15:ser>
                <c:idx val="9"/>
                <c:order val="8"/>
                <c:tx>
                  <c:strRef>
                    <c:extLst xmlns:c15="http://schemas.microsoft.com/office/drawing/2012/chart">
                      <c:ext xmlns:c15="http://schemas.microsoft.com/office/drawing/2012/chart" uri="{02D57815-91ED-43cb-92C2-25804820EDAC}">
                        <c15:formulaRef>
                          <c15:sqref>Summary_Tables!$B$17</c15:sqref>
                        </c15:formulaRef>
                      </c:ext>
                    </c:extLst>
                    <c:strCache>
                      <c:ptCount val="1"/>
                      <c:pt idx="0">
                        <c:v>Cost Category9</c:v>
                      </c:pt>
                    </c:strCache>
                  </c:strRef>
                </c:tx>
                <c:spPr>
                  <a:solidFill>
                    <a:schemeClr val="accent4">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xmlns:c15="http://schemas.microsoft.com/office/drawing/2012/chart">
                      <c:ext xmlns:c15="http://schemas.microsoft.com/office/drawing/2012/chart" uri="{02D57815-91ED-43cb-92C2-25804820EDAC}">
                        <c15:formulaRef>
                          <c15:sqref>Summary_Tables!$C$17:$G$17</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A-A453-49F8-B724-6A4951797AEF}"/>
                  </c:ext>
                </c:extLst>
              </c15:ser>
            </c15:filteredBarSeries>
            <c15:filteredBarSeries>
              <c15:ser>
                <c:idx val="10"/>
                <c:order val="9"/>
                <c:tx>
                  <c:strRef>
                    <c:extLst xmlns:c15="http://schemas.microsoft.com/office/drawing/2012/chart">
                      <c:ext xmlns:c15="http://schemas.microsoft.com/office/drawing/2012/chart" uri="{02D57815-91ED-43cb-92C2-25804820EDAC}">
                        <c15:formulaRef>
                          <c15:sqref>Summary_Tables!$B$18</c15:sqref>
                        </c15:formulaRef>
                      </c:ext>
                    </c:extLst>
                    <c:strCache>
                      <c:ptCount val="1"/>
                      <c:pt idx="0">
                        <c:v>Cost Category10</c:v>
                      </c:pt>
                    </c:strCache>
                  </c:strRef>
                </c:tx>
                <c:spPr>
                  <a:solidFill>
                    <a:schemeClr val="accent5">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xmlns:c15="http://schemas.microsoft.com/office/drawing/2012/chart">
                      <c:ext xmlns:c15="http://schemas.microsoft.com/office/drawing/2012/chart" uri="{02D57815-91ED-43cb-92C2-25804820EDAC}">
                        <c15:formulaRef>
                          <c15:sqref>Summary_Tables!$C$18:$G$18</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B-A453-49F8-B724-6A4951797AEF}"/>
                  </c:ext>
                </c:extLst>
              </c15:ser>
            </c15:filteredBarSeries>
          </c:ext>
        </c:extLst>
      </c:barChart>
      <c:catAx>
        <c:axId val="594154320"/>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ZA" b="1">
                    <a:solidFill>
                      <a:sysClr val="windowText" lastClr="000000"/>
                    </a:solidFill>
                  </a:rPr>
                  <a:t>Forecast Years</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E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4144752"/>
        <c:crosses val="autoZero"/>
        <c:auto val="1"/>
        <c:lblAlgn val="ctr"/>
        <c:lblOffset val="100"/>
        <c:noMultiLvlLbl val="0"/>
      </c:catAx>
      <c:valAx>
        <c:axId val="594144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4154320"/>
        <c:crosses val="autoZero"/>
        <c:crossBetween val="between"/>
      </c:valAx>
      <c:spPr>
        <a:noFill/>
        <a:ln>
          <a:noFill/>
        </a:ln>
        <a:effectLst/>
      </c:spPr>
    </c:plotArea>
    <c:legend>
      <c:legendPos val="b"/>
      <c:layout>
        <c:manualLayout>
          <c:xMode val="edge"/>
          <c:yMode val="edge"/>
          <c:x val="0.11315038382622722"/>
          <c:y val="0.8213254777193254"/>
          <c:w val="0.84440690329718116"/>
          <c:h val="0.1514607187064830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Summary_Tables!$B$36</c:f>
              <c:strCache>
                <c:ptCount val="1"/>
                <c:pt idx="0">
                  <c:v>Training and Development Costs</c:v>
                </c:pt>
              </c:strCache>
            </c:strRef>
          </c:tx>
          <c:spPr>
            <a:solidFill>
              <a:schemeClr val="accent1"/>
            </a:solidFill>
            <a:ln>
              <a:noFill/>
            </a:ln>
            <a:effectLst/>
          </c:spPr>
          <c:invertIfNegative val="0"/>
          <c:cat>
            <c:numRef>
              <c:f>Summary_Tables!$C$6:$G$6</c:f>
              <c:numCache>
                <c:formatCode>General</c:formatCode>
                <c:ptCount val="5"/>
                <c:pt idx="0">
                  <c:v>2021</c:v>
                </c:pt>
                <c:pt idx="1">
                  <c:v>2022</c:v>
                </c:pt>
                <c:pt idx="2">
                  <c:v>2023</c:v>
                </c:pt>
                <c:pt idx="3">
                  <c:v>2024</c:v>
                </c:pt>
                <c:pt idx="4">
                  <c:v>2025</c:v>
                </c:pt>
              </c:numCache>
            </c:numRef>
          </c:cat>
          <c:val>
            <c:numRef>
              <c:f>Summary_Tables!$C$36:$G$36</c:f>
              <c:numCache>
                <c:formatCode>_(* #,##0_);_(* \(#,##0\);_(* "-"_);_(@_)</c:formatCode>
                <c:ptCount val="5"/>
                <c:pt idx="0">
                  <c:v>45000000</c:v>
                </c:pt>
                <c:pt idx="1">
                  <c:v>15750000</c:v>
                </c:pt>
                <c:pt idx="2">
                  <c:v>0</c:v>
                </c:pt>
                <c:pt idx="3">
                  <c:v>0</c:v>
                </c:pt>
                <c:pt idx="4">
                  <c:v>0</c:v>
                </c:pt>
              </c:numCache>
            </c:numRef>
          </c:val>
          <c:extLst>
            <c:ext xmlns:c16="http://schemas.microsoft.com/office/drawing/2014/chart" uri="{C3380CC4-5D6E-409C-BE32-E72D297353CC}">
              <c16:uniqueId val="{00000000-6580-4FA7-805C-903ED0398D49}"/>
            </c:ext>
          </c:extLst>
        </c:ser>
        <c:ser>
          <c:idx val="1"/>
          <c:order val="1"/>
          <c:tx>
            <c:strRef>
              <c:f>Summary_Tables!$B$37</c:f>
              <c:strCache>
                <c:ptCount val="1"/>
                <c:pt idx="0">
                  <c:v>Supervision and Management Costs</c:v>
                </c:pt>
              </c:strCache>
            </c:strRef>
          </c:tx>
          <c:spPr>
            <a:solidFill>
              <a:schemeClr val="accent2"/>
            </a:solidFill>
            <a:ln>
              <a:noFill/>
            </a:ln>
            <a:effectLst/>
          </c:spPr>
          <c:invertIfNegative val="0"/>
          <c:cat>
            <c:numRef>
              <c:f>Summary_Tables!$C$6:$G$6</c:f>
              <c:numCache>
                <c:formatCode>General</c:formatCode>
                <c:ptCount val="5"/>
                <c:pt idx="0">
                  <c:v>2021</c:v>
                </c:pt>
                <c:pt idx="1">
                  <c:v>2022</c:v>
                </c:pt>
                <c:pt idx="2">
                  <c:v>2023</c:v>
                </c:pt>
                <c:pt idx="3">
                  <c:v>2024</c:v>
                </c:pt>
                <c:pt idx="4">
                  <c:v>2025</c:v>
                </c:pt>
              </c:numCache>
            </c:numRef>
          </c:cat>
          <c:val>
            <c:numRef>
              <c:f>Summary_Tables!$C$37:$G$37</c:f>
              <c:numCache>
                <c:formatCode>_(* #,##0_);_(* \(#,##0\);_(* "-"_);_(@_)</c:formatCode>
                <c:ptCount val="5"/>
                <c:pt idx="0">
                  <c:v>53750000</c:v>
                </c:pt>
                <c:pt idx="1">
                  <c:v>16000000</c:v>
                </c:pt>
                <c:pt idx="2">
                  <c:v>32000000</c:v>
                </c:pt>
                <c:pt idx="3">
                  <c:v>32000000</c:v>
                </c:pt>
                <c:pt idx="4">
                  <c:v>32000000</c:v>
                </c:pt>
              </c:numCache>
            </c:numRef>
          </c:val>
          <c:extLst>
            <c:ext xmlns:c16="http://schemas.microsoft.com/office/drawing/2014/chart" uri="{C3380CC4-5D6E-409C-BE32-E72D297353CC}">
              <c16:uniqueId val="{00000001-6580-4FA7-805C-903ED0398D49}"/>
            </c:ext>
          </c:extLst>
        </c:ser>
        <c:ser>
          <c:idx val="3"/>
          <c:order val="2"/>
          <c:tx>
            <c:strRef>
              <c:f>Summary_Tables!$B$38</c:f>
              <c:strCache>
                <c:ptCount val="1"/>
                <c:pt idx="0">
                  <c:v>Other Recurrent Costs</c:v>
                </c:pt>
              </c:strCache>
            </c:strRef>
          </c:tx>
          <c:spPr>
            <a:solidFill>
              <a:schemeClr val="accent4"/>
            </a:solidFill>
            <a:ln>
              <a:noFill/>
            </a:ln>
            <a:effectLst/>
          </c:spPr>
          <c:invertIfNegative val="0"/>
          <c:cat>
            <c:numRef>
              <c:f>Summary_Tables!$C$6:$G$6</c:f>
              <c:numCache>
                <c:formatCode>General</c:formatCode>
                <c:ptCount val="5"/>
                <c:pt idx="0">
                  <c:v>2021</c:v>
                </c:pt>
                <c:pt idx="1">
                  <c:v>2022</c:v>
                </c:pt>
                <c:pt idx="2">
                  <c:v>2023</c:v>
                </c:pt>
                <c:pt idx="3">
                  <c:v>2024</c:v>
                </c:pt>
                <c:pt idx="4">
                  <c:v>2025</c:v>
                </c:pt>
              </c:numCache>
            </c:numRef>
          </c:cat>
          <c:val>
            <c:numRef>
              <c:f>Summary_Tables!$C$38:$G$38</c:f>
              <c:numCache>
                <c:formatCode>_(* #,##0_);_(* \(#,##0\);_(* "-"_);_(@_)</c:formatCode>
                <c:ptCount val="5"/>
                <c:pt idx="0">
                  <c:v>294184000</c:v>
                </c:pt>
                <c:pt idx="1">
                  <c:v>121265000</c:v>
                </c:pt>
                <c:pt idx="2">
                  <c:v>40320000</c:v>
                </c:pt>
                <c:pt idx="3">
                  <c:v>46080000</c:v>
                </c:pt>
                <c:pt idx="4">
                  <c:v>57600000</c:v>
                </c:pt>
              </c:numCache>
            </c:numRef>
          </c:val>
          <c:extLst>
            <c:ext xmlns:c16="http://schemas.microsoft.com/office/drawing/2014/chart" uri="{C3380CC4-5D6E-409C-BE32-E72D297353CC}">
              <c16:uniqueId val="{00000003-6580-4FA7-805C-903ED0398D49}"/>
            </c:ext>
          </c:extLst>
        </c:ser>
        <c:ser>
          <c:idx val="4"/>
          <c:order val="3"/>
          <c:tx>
            <c:strRef>
              <c:f>Summary_Tables!$B$39</c:f>
              <c:strCache>
                <c:ptCount val="1"/>
                <c:pt idx="0">
                  <c:v>Staff Costs</c:v>
                </c:pt>
              </c:strCache>
            </c:strRef>
          </c:tx>
          <c:spPr>
            <a:solidFill>
              <a:schemeClr val="accent5"/>
            </a:solidFill>
            <a:ln>
              <a:noFill/>
            </a:ln>
            <a:effectLst/>
          </c:spPr>
          <c:invertIfNegative val="0"/>
          <c:cat>
            <c:numRef>
              <c:f>Summary_Tables!$C$6:$G$6</c:f>
              <c:numCache>
                <c:formatCode>General</c:formatCode>
                <c:ptCount val="5"/>
                <c:pt idx="0">
                  <c:v>2021</c:v>
                </c:pt>
                <c:pt idx="1">
                  <c:v>2022</c:v>
                </c:pt>
                <c:pt idx="2">
                  <c:v>2023</c:v>
                </c:pt>
                <c:pt idx="3">
                  <c:v>2024</c:v>
                </c:pt>
                <c:pt idx="4">
                  <c:v>2025</c:v>
                </c:pt>
              </c:numCache>
            </c:numRef>
          </c:cat>
          <c:val>
            <c:numRef>
              <c:f>Summary_Tables!$C$39:$G$39</c:f>
              <c:numCache>
                <c:formatCode>_(* #,##0_);_(* \(#,##0\);_(* "-"_);_(@_)</c:formatCode>
                <c:ptCount val="5"/>
                <c:pt idx="0">
                  <c:v>5900000</c:v>
                </c:pt>
                <c:pt idx="1">
                  <c:v>0</c:v>
                </c:pt>
                <c:pt idx="2">
                  <c:v>0</c:v>
                </c:pt>
                <c:pt idx="3">
                  <c:v>0</c:v>
                </c:pt>
                <c:pt idx="4">
                  <c:v>0</c:v>
                </c:pt>
              </c:numCache>
            </c:numRef>
          </c:val>
          <c:extLst>
            <c:ext xmlns:c16="http://schemas.microsoft.com/office/drawing/2014/chart" uri="{C3380CC4-5D6E-409C-BE32-E72D297353CC}">
              <c16:uniqueId val="{00000004-6580-4FA7-805C-903ED0398D49}"/>
            </c:ext>
          </c:extLst>
        </c:ser>
        <c:dLbls>
          <c:showLegendKey val="0"/>
          <c:showVal val="0"/>
          <c:showCatName val="0"/>
          <c:showSerName val="0"/>
          <c:showPercent val="0"/>
          <c:showBubbleSize val="0"/>
        </c:dLbls>
        <c:gapWidth val="150"/>
        <c:overlap val="100"/>
        <c:axId val="594154320"/>
        <c:axId val="594144752"/>
        <c:extLst>
          <c:ext xmlns:c15="http://schemas.microsoft.com/office/drawing/2012/chart" uri="{02D57815-91ED-43cb-92C2-25804820EDAC}">
            <c15:filteredBarSeries>
              <c15:ser>
                <c:idx val="5"/>
                <c:order val="4"/>
                <c:tx>
                  <c:strRef>
                    <c:extLst>
                      <c:ext uri="{02D57815-91ED-43cb-92C2-25804820EDAC}">
                        <c15:formulaRef>
                          <c15:sqref>Summary_Tables!$B$40</c15:sqref>
                        </c15:formulaRef>
                      </c:ext>
                    </c:extLst>
                    <c:strCache>
                      <c:ptCount val="1"/>
                      <c:pt idx="0">
                        <c:v>Cost Category5</c:v>
                      </c:pt>
                    </c:strCache>
                  </c:strRef>
                </c:tx>
                <c:spPr>
                  <a:solidFill>
                    <a:schemeClr val="accent6"/>
                  </a:solidFill>
                  <a:ln>
                    <a:noFill/>
                  </a:ln>
                  <a:effectLst/>
                </c:spPr>
                <c:invertIfNegative val="0"/>
                <c:cat>
                  <c:numRef>
                    <c:extLst>
                      <c:ex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c:ext uri="{02D57815-91ED-43cb-92C2-25804820EDAC}">
                        <c15:formulaRef>
                          <c15:sqref>Summary_Tables!$C$40:$G$40</c15:sqref>
                        </c15:formulaRef>
                      </c:ext>
                    </c:extLst>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5-6580-4FA7-805C-903ED0398D49}"/>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Summary_Tables!$B$41</c15:sqref>
                        </c15:formulaRef>
                      </c:ext>
                    </c:extLst>
                    <c:strCache>
                      <c:ptCount val="1"/>
                      <c:pt idx="0">
                        <c:v>Cost Category6</c:v>
                      </c:pt>
                    </c:strCache>
                  </c:strRef>
                </c:tx>
                <c:spPr>
                  <a:solidFill>
                    <a:schemeClr val="accent1">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xmlns:c15="http://schemas.microsoft.com/office/drawing/2012/chart">
                      <c:ext xmlns:c15="http://schemas.microsoft.com/office/drawing/2012/chart" uri="{02D57815-91ED-43cb-92C2-25804820EDAC}">
                        <c15:formulaRef>
                          <c15:sqref>Summary_Tables!$C$41:$G$41</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6-6580-4FA7-805C-903ED0398D49}"/>
                  </c:ext>
                </c:extLst>
              </c15:ser>
            </c15:filteredBarSeries>
            <c15:filteredBarSeries>
              <c15:ser>
                <c:idx val="7"/>
                <c:order val="6"/>
                <c:tx>
                  <c:strRef>
                    <c:extLst xmlns:c15="http://schemas.microsoft.com/office/drawing/2012/chart">
                      <c:ext xmlns:c15="http://schemas.microsoft.com/office/drawing/2012/chart" uri="{02D57815-91ED-43cb-92C2-25804820EDAC}">
                        <c15:formulaRef>
                          <c15:sqref>Summary_Tables!$B$42</c15:sqref>
                        </c15:formulaRef>
                      </c:ext>
                    </c:extLst>
                    <c:strCache>
                      <c:ptCount val="1"/>
                      <c:pt idx="0">
                        <c:v>Cost Category7</c:v>
                      </c:pt>
                    </c:strCache>
                  </c:strRef>
                </c:tx>
                <c:spPr>
                  <a:solidFill>
                    <a:schemeClr val="accent2">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xmlns:c15="http://schemas.microsoft.com/office/drawing/2012/chart">
                      <c:ext xmlns:c15="http://schemas.microsoft.com/office/drawing/2012/chart" uri="{02D57815-91ED-43cb-92C2-25804820EDAC}">
                        <c15:formulaRef>
                          <c15:sqref>Summary_Tables!$C$42:$G$42</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7-6580-4FA7-805C-903ED0398D49}"/>
                  </c:ext>
                </c:extLst>
              </c15:ser>
            </c15:filteredBarSeries>
            <c15:filteredBarSeries>
              <c15:ser>
                <c:idx val="8"/>
                <c:order val="7"/>
                <c:tx>
                  <c:strRef>
                    <c:extLst xmlns:c15="http://schemas.microsoft.com/office/drawing/2012/chart">
                      <c:ext xmlns:c15="http://schemas.microsoft.com/office/drawing/2012/chart" uri="{02D57815-91ED-43cb-92C2-25804820EDAC}">
                        <c15:formulaRef>
                          <c15:sqref>Summary_Tables!$B$43</c15:sqref>
                        </c15:formulaRef>
                      </c:ext>
                    </c:extLst>
                    <c:strCache>
                      <c:ptCount val="1"/>
                      <c:pt idx="0">
                        <c:v>Cost Category8</c:v>
                      </c:pt>
                    </c:strCache>
                  </c:strRef>
                </c:tx>
                <c:spPr>
                  <a:solidFill>
                    <a:schemeClr val="accent3">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xmlns:c15="http://schemas.microsoft.com/office/drawing/2012/chart">
                      <c:ext xmlns:c15="http://schemas.microsoft.com/office/drawing/2012/chart" uri="{02D57815-91ED-43cb-92C2-25804820EDAC}">
                        <c15:formulaRef>
                          <c15:sqref>Summary_Tables!$C$43:$G$43</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8-6580-4FA7-805C-903ED0398D49}"/>
                  </c:ext>
                </c:extLst>
              </c15:ser>
            </c15:filteredBarSeries>
            <c15:filteredBarSeries>
              <c15:ser>
                <c:idx val="9"/>
                <c:order val="8"/>
                <c:tx>
                  <c:strRef>
                    <c:extLst xmlns:c15="http://schemas.microsoft.com/office/drawing/2012/chart">
                      <c:ext xmlns:c15="http://schemas.microsoft.com/office/drawing/2012/chart" uri="{02D57815-91ED-43cb-92C2-25804820EDAC}">
                        <c15:formulaRef>
                          <c15:sqref>Summary_Tables!$B$44</c15:sqref>
                        </c15:formulaRef>
                      </c:ext>
                    </c:extLst>
                    <c:strCache>
                      <c:ptCount val="1"/>
                      <c:pt idx="0">
                        <c:v>Cost Category9</c:v>
                      </c:pt>
                    </c:strCache>
                  </c:strRef>
                </c:tx>
                <c:spPr>
                  <a:solidFill>
                    <a:schemeClr val="accent4">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xmlns:c15="http://schemas.microsoft.com/office/drawing/2012/chart">
                      <c:ext xmlns:c15="http://schemas.microsoft.com/office/drawing/2012/chart" uri="{02D57815-91ED-43cb-92C2-25804820EDAC}">
                        <c15:formulaRef>
                          <c15:sqref>Summary_Tables!$C$44:$G$44</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9-6580-4FA7-805C-903ED0398D49}"/>
                  </c:ext>
                </c:extLst>
              </c15:ser>
            </c15:filteredBarSeries>
            <c15:filteredBarSeries>
              <c15:ser>
                <c:idx val="10"/>
                <c:order val="9"/>
                <c:tx>
                  <c:strRef>
                    <c:extLst xmlns:c15="http://schemas.microsoft.com/office/drawing/2012/chart">
                      <c:ext xmlns:c15="http://schemas.microsoft.com/office/drawing/2012/chart" uri="{02D57815-91ED-43cb-92C2-25804820EDAC}">
                        <c15:formulaRef>
                          <c15:sqref>Summary_Tables!$B$45</c15:sqref>
                        </c15:formulaRef>
                      </c:ext>
                    </c:extLst>
                    <c:strCache>
                      <c:ptCount val="1"/>
                      <c:pt idx="0">
                        <c:v>Cost Category10</c:v>
                      </c:pt>
                    </c:strCache>
                  </c:strRef>
                </c:tx>
                <c:spPr>
                  <a:solidFill>
                    <a:schemeClr val="accent5">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xmlns:c15="http://schemas.microsoft.com/office/drawing/2012/chart">
                      <c:ext xmlns:c15="http://schemas.microsoft.com/office/drawing/2012/chart" uri="{02D57815-91ED-43cb-92C2-25804820EDAC}">
                        <c15:formulaRef>
                          <c15:sqref>Summary_Tables!$C$45:$G$45</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A-6580-4FA7-805C-903ED0398D49}"/>
                  </c:ext>
                </c:extLst>
              </c15:ser>
            </c15:filteredBarSeries>
          </c:ext>
        </c:extLst>
      </c:barChart>
      <c:catAx>
        <c:axId val="594154320"/>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ZA" b="1">
                    <a:solidFill>
                      <a:sysClr val="windowText" lastClr="000000"/>
                    </a:solidFill>
                  </a:rPr>
                  <a:t>Forecast</a:t>
                </a:r>
                <a:r>
                  <a:rPr lang="en-ZA" b="1" baseline="0">
                    <a:solidFill>
                      <a:sysClr val="windowText" lastClr="000000"/>
                    </a:solidFill>
                  </a:rPr>
                  <a:t> Years</a:t>
                </a:r>
                <a:endParaRPr lang="en-ZA"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E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4144752"/>
        <c:crosses val="autoZero"/>
        <c:auto val="1"/>
        <c:lblAlgn val="ctr"/>
        <c:lblOffset val="100"/>
        <c:noMultiLvlLbl val="0"/>
      </c:catAx>
      <c:valAx>
        <c:axId val="594144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4154320"/>
        <c:crosses val="autoZero"/>
        <c:crossBetween val="between"/>
      </c:valAx>
      <c:spPr>
        <a:noFill/>
        <a:ln>
          <a:noFill/>
        </a:ln>
        <a:effectLst/>
      </c:spPr>
    </c:plotArea>
    <c:legend>
      <c:legendPos val="b"/>
      <c:layout>
        <c:manualLayout>
          <c:xMode val="edge"/>
          <c:yMode val="edge"/>
          <c:x val="8.9240390563316702E-2"/>
          <c:y val="0.84011745103579338"/>
          <c:w val="0.86120773883766699"/>
          <c:h val="0.1365564206086650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47111239262127"/>
          <c:y val="3.8271074713099339E-2"/>
          <c:w val="0.8955288876073787"/>
          <c:h val="0.7245674028682566"/>
        </c:manualLayout>
      </c:layout>
      <c:barChart>
        <c:barDir val="col"/>
        <c:grouping val="stacked"/>
        <c:varyColors val="0"/>
        <c:ser>
          <c:idx val="0"/>
          <c:order val="0"/>
          <c:tx>
            <c:strRef>
              <c:f>Summary_Tables!$B$64</c:f>
              <c:strCache>
                <c:ptCount val="1"/>
                <c:pt idx="0">
                  <c:v>MoH</c:v>
                </c:pt>
              </c:strCache>
            </c:strRef>
          </c:tx>
          <c:spPr>
            <a:solidFill>
              <a:schemeClr val="accent1"/>
            </a:solidFill>
            <a:ln>
              <a:noFill/>
            </a:ln>
            <a:effectLst/>
          </c:spPr>
          <c:invertIfNegative val="0"/>
          <c:cat>
            <c:numRef>
              <c:f>Summary_Tables!$C$6:$G$6</c:f>
              <c:numCache>
                <c:formatCode>General</c:formatCode>
                <c:ptCount val="5"/>
                <c:pt idx="0">
                  <c:v>2021</c:v>
                </c:pt>
                <c:pt idx="1">
                  <c:v>2022</c:v>
                </c:pt>
                <c:pt idx="2">
                  <c:v>2023</c:v>
                </c:pt>
                <c:pt idx="3">
                  <c:v>2024</c:v>
                </c:pt>
                <c:pt idx="4">
                  <c:v>2025</c:v>
                </c:pt>
              </c:numCache>
            </c:numRef>
          </c:cat>
          <c:val>
            <c:numRef>
              <c:f>Summary_Tables!$C$64:$G$64</c:f>
              <c:numCache>
                <c:formatCode>_(* #,##0_);_(* \(#,##0\);_(* "-"_);_(@_)</c:formatCode>
                <c:ptCount val="5"/>
                <c:pt idx="0">
                  <c:v>294184000</c:v>
                </c:pt>
                <c:pt idx="1">
                  <c:v>121265000</c:v>
                </c:pt>
                <c:pt idx="2">
                  <c:v>40320000</c:v>
                </c:pt>
                <c:pt idx="3">
                  <c:v>46080000</c:v>
                </c:pt>
                <c:pt idx="4">
                  <c:v>57600000</c:v>
                </c:pt>
              </c:numCache>
            </c:numRef>
          </c:val>
          <c:extLst>
            <c:ext xmlns:c16="http://schemas.microsoft.com/office/drawing/2014/chart" uri="{C3380CC4-5D6E-409C-BE32-E72D297353CC}">
              <c16:uniqueId val="{00000000-EFBE-41FC-A222-0EC7BCDA99B8}"/>
            </c:ext>
          </c:extLst>
        </c:ser>
        <c:ser>
          <c:idx val="1"/>
          <c:order val="1"/>
          <c:tx>
            <c:strRef>
              <c:f>Summary_Tables!$B$65</c:f>
              <c:strCache>
                <c:ptCount val="1"/>
                <c:pt idx="0">
                  <c:v>Donor1</c:v>
                </c:pt>
              </c:strCache>
            </c:strRef>
          </c:tx>
          <c:spPr>
            <a:solidFill>
              <a:schemeClr val="accent2"/>
            </a:solidFill>
            <a:ln>
              <a:noFill/>
            </a:ln>
            <a:effectLst/>
          </c:spPr>
          <c:invertIfNegative val="0"/>
          <c:cat>
            <c:numRef>
              <c:f>Summary_Tables!$C$6:$G$6</c:f>
              <c:numCache>
                <c:formatCode>General</c:formatCode>
                <c:ptCount val="5"/>
                <c:pt idx="0">
                  <c:v>2021</c:v>
                </c:pt>
                <c:pt idx="1">
                  <c:v>2022</c:v>
                </c:pt>
                <c:pt idx="2">
                  <c:v>2023</c:v>
                </c:pt>
                <c:pt idx="3">
                  <c:v>2024</c:v>
                </c:pt>
                <c:pt idx="4">
                  <c:v>2025</c:v>
                </c:pt>
              </c:numCache>
            </c:numRef>
          </c:cat>
          <c:val>
            <c:numRef>
              <c:f>Summary_Tables!$C$65:$G$65</c:f>
              <c:numCache>
                <c:formatCode>_(* #,##0_);_(* \(#,##0\);_(* "-"_);_(@_)</c:formatCode>
                <c:ptCount val="5"/>
                <c:pt idx="0">
                  <c:v>45000000</c:v>
                </c:pt>
                <c:pt idx="1">
                  <c:v>15750000</c:v>
                </c:pt>
                <c:pt idx="2">
                  <c:v>0</c:v>
                </c:pt>
                <c:pt idx="3">
                  <c:v>0</c:v>
                </c:pt>
                <c:pt idx="4">
                  <c:v>0</c:v>
                </c:pt>
              </c:numCache>
            </c:numRef>
          </c:val>
          <c:extLst>
            <c:ext xmlns:c16="http://schemas.microsoft.com/office/drawing/2014/chart" uri="{C3380CC4-5D6E-409C-BE32-E72D297353CC}">
              <c16:uniqueId val="{00000001-EFBE-41FC-A222-0EC7BCDA99B8}"/>
            </c:ext>
          </c:extLst>
        </c:ser>
        <c:ser>
          <c:idx val="3"/>
          <c:order val="2"/>
          <c:tx>
            <c:strRef>
              <c:f>Summary_Tables!$B$66</c:f>
              <c:strCache>
                <c:ptCount val="1"/>
                <c:pt idx="0">
                  <c:v>Donor2</c:v>
                </c:pt>
              </c:strCache>
              <c:extLst xmlns:c15="http://schemas.microsoft.com/office/drawing/2012/chart"/>
            </c:strRef>
          </c:tx>
          <c:spPr>
            <a:solidFill>
              <a:schemeClr val="accent4"/>
            </a:solidFill>
            <a:ln>
              <a:noFill/>
            </a:ln>
            <a:effectLst/>
          </c:spPr>
          <c:invertIfNegative val="0"/>
          <c:cat>
            <c:numRef>
              <c:f>Summary_Tables!$C$6:$G$6</c:f>
              <c:numCache>
                <c:formatCode>General</c:formatCode>
                <c:ptCount val="5"/>
                <c:pt idx="0">
                  <c:v>2021</c:v>
                </c:pt>
                <c:pt idx="1">
                  <c:v>2022</c:v>
                </c:pt>
                <c:pt idx="2">
                  <c:v>2023</c:v>
                </c:pt>
                <c:pt idx="3">
                  <c:v>2024</c:v>
                </c:pt>
                <c:pt idx="4">
                  <c:v>2025</c:v>
                </c:pt>
              </c:numCache>
              <c:extLst xmlns:c15="http://schemas.microsoft.com/office/drawing/2012/chart"/>
            </c:numRef>
          </c:cat>
          <c:val>
            <c:numRef>
              <c:f>Summary_Tables!$C$66:$G$66</c:f>
              <c:numCache>
                <c:formatCode>_(* #,##0_);_(* \(#,##0\);_(* "-"_);_(@_)</c:formatCode>
                <c:ptCount val="5"/>
                <c:pt idx="0">
                  <c:v>53750000</c:v>
                </c:pt>
                <c:pt idx="1">
                  <c:v>16000000</c:v>
                </c:pt>
                <c:pt idx="2">
                  <c:v>32000000</c:v>
                </c:pt>
                <c:pt idx="3">
                  <c:v>32000000</c:v>
                </c:pt>
                <c:pt idx="4">
                  <c:v>32000000</c:v>
                </c:pt>
              </c:numCache>
              <c:extLst xmlns:c15="http://schemas.microsoft.com/office/drawing/2012/chart"/>
            </c:numRef>
          </c:val>
          <c:extLst xmlns:c15="http://schemas.microsoft.com/office/drawing/2012/chart">
            <c:ext xmlns:c16="http://schemas.microsoft.com/office/drawing/2014/chart" uri="{C3380CC4-5D6E-409C-BE32-E72D297353CC}">
              <c16:uniqueId val="{00000003-EFBE-41FC-A222-0EC7BCDA99B8}"/>
            </c:ext>
          </c:extLst>
        </c:ser>
        <c:dLbls>
          <c:showLegendKey val="0"/>
          <c:showVal val="0"/>
          <c:showCatName val="0"/>
          <c:showSerName val="0"/>
          <c:showPercent val="0"/>
          <c:showBubbleSize val="0"/>
        </c:dLbls>
        <c:gapWidth val="150"/>
        <c:overlap val="100"/>
        <c:axId val="594154320"/>
        <c:axId val="594144752"/>
        <c:extLst>
          <c:ext xmlns:c15="http://schemas.microsoft.com/office/drawing/2012/chart" uri="{02D57815-91ED-43cb-92C2-25804820EDAC}">
            <c15:filteredBarSeries>
              <c15:ser>
                <c:idx val="4"/>
                <c:order val="3"/>
                <c:tx>
                  <c:strRef>
                    <c:extLst>
                      <c:ext uri="{02D57815-91ED-43cb-92C2-25804820EDAC}">
                        <c15:formulaRef>
                          <c15:sqref>Summary_Tables!$B$67</c15:sqref>
                        </c15:formulaRef>
                      </c:ext>
                    </c:extLst>
                    <c:strCache>
                      <c:ptCount val="1"/>
                      <c:pt idx="0">
                        <c:v>0</c:v>
                      </c:pt>
                    </c:strCache>
                  </c:strRef>
                </c:tx>
                <c:spPr>
                  <a:solidFill>
                    <a:schemeClr val="accent5"/>
                  </a:solidFill>
                  <a:ln>
                    <a:noFill/>
                  </a:ln>
                  <a:effectLst/>
                </c:spPr>
                <c:invertIfNegative val="0"/>
                <c:cat>
                  <c:numRef>
                    <c:extLst>
                      <c:ex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c:ext uri="{02D57815-91ED-43cb-92C2-25804820EDAC}">
                        <c15:formulaRef>
                          <c15:sqref>Summary_Tables!$C$67:$G$67</c15:sqref>
                        </c15:formulaRef>
                      </c:ext>
                    </c:extLst>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4-EFBE-41FC-A222-0EC7BCDA99B8}"/>
                  </c:ext>
                </c:extLst>
              </c15:ser>
            </c15:filteredBarSeries>
            <c15:filteredBarSeries>
              <c15:ser>
                <c:idx val="5"/>
                <c:order val="4"/>
                <c:tx>
                  <c:strRef>
                    <c:extLst xmlns:c15="http://schemas.microsoft.com/office/drawing/2012/chart">
                      <c:ext xmlns:c15="http://schemas.microsoft.com/office/drawing/2012/chart" uri="{02D57815-91ED-43cb-92C2-25804820EDAC}">
                        <c15:formulaRef>
                          <c15:sqref>Summary_Tables!$B$68</c15:sqref>
                        </c15:formulaRef>
                      </c:ext>
                    </c:extLst>
                    <c:strCache>
                      <c:ptCount val="1"/>
                      <c:pt idx="0">
                        <c:v>0</c:v>
                      </c:pt>
                    </c:strCache>
                  </c:strRef>
                </c:tx>
                <c:spPr>
                  <a:solidFill>
                    <a:schemeClr val="accent6"/>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xmlns:c15="http://schemas.microsoft.com/office/drawing/2012/chart">
                      <c:ext xmlns:c15="http://schemas.microsoft.com/office/drawing/2012/chart" uri="{02D57815-91ED-43cb-92C2-25804820EDAC}">
                        <c15:formulaRef>
                          <c15:sqref>Summary_Tables!$C$68:$G$68</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5-EFBE-41FC-A222-0EC7BCDA99B8}"/>
                  </c:ext>
                </c:extLst>
              </c15:ser>
            </c15:filteredBarSeries>
          </c:ext>
        </c:extLst>
      </c:barChart>
      <c:catAx>
        <c:axId val="594154320"/>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b="1">
                    <a:solidFill>
                      <a:sysClr val="windowText" lastClr="000000"/>
                    </a:solidFill>
                  </a:rPr>
                  <a:t>Forecast Years</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E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4144752"/>
        <c:crosses val="autoZero"/>
        <c:auto val="1"/>
        <c:lblAlgn val="ctr"/>
        <c:lblOffset val="100"/>
        <c:noMultiLvlLbl val="0"/>
      </c:catAx>
      <c:valAx>
        <c:axId val="594144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4154320"/>
        <c:crosses val="autoZero"/>
        <c:crossBetween val="between"/>
      </c:valAx>
      <c:spPr>
        <a:noFill/>
        <a:ln>
          <a:noFill/>
        </a:ln>
        <a:effectLst/>
      </c:spPr>
    </c:plotArea>
    <c:legend>
      <c:legendPos val="b"/>
      <c:layout>
        <c:manualLayout>
          <c:xMode val="edge"/>
          <c:yMode val="edge"/>
          <c:x val="0.36782615478692804"/>
          <c:y val="0.91106867646874257"/>
          <c:w val="0.4523081460865882"/>
          <c:h val="6.56051951757158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47111239262127"/>
          <c:y val="3.8271074713099339E-2"/>
          <c:w val="0.8955288876073787"/>
          <c:h val="0.61959982526831936"/>
        </c:manualLayout>
      </c:layout>
      <c:barChart>
        <c:barDir val="col"/>
        <c:grouping val="stacked"/>
        <c:varyColors val="0"/>
        <c:ser>
          <c:idx val="0"/>
          <c:order val="0"/>
          <c:tx>
            <c:strRef>
              <c:f>Summary_Tables!$B$50</c:f>
              <c:strCache>
                <c:ptCount val="1"/>
                <c:pt idx="0">
                  <c:v>Training and Development Costs</c:v>
                </c:pt>
              </c:strCache>
            </c:strRef>
          </c:tx>
          <c:spPr>
            <a:solidFill>
              <a:schemeClr val="accent1"/>
            </a:solidFill>
            <a:ln>
              <a:noFill/>
            </a:ln>
            <a:effectLst/>
          </c:spPr>
          <c:invertIfNegative val="0"/>
          <c:cat>
            <c:numRef>
              <c:f>Summary_Tables!$C$6:$G$6</c:f>
              <c:numCache>
                <c:formatCode>General</c:formatCode>
                <c:ptCount val="5"/>
                <c:pt idx="0">
                  <c:v>2021</c:v>
                </c:pt>
                <c:pt idx="1">
                  <c:v>2022</c:v>
                </c:pt>
                <c:pt idx="2">
                  <c:v>2023</c:v>
                </c:pt>
                <c:pt idx="3">
                  <c:v>2024</c:v>
                </c:pt>
                <c:pt idx="4">
                  <c:v>2025</c:v>
                </c:pt>
              </c:numCache>
            </c:numRef>
          </c:cat>
          <c:val>
            <c:numRef>
              <c:f>Summary_Tables!$C$50:$G$50</c:f>
              <c:numCache>
                <c:formatCode>_(* #,##0_);_(* \(#,##0\);_(* "-"_);_(@_)</c:formatCode>
                <c:ptCount val="5"/>
                <c:pt idx="0">
                  <c:v>0</c:v>
                </c:pt>
                <c:pt idx="1">
                  <c:v>-15750000</c:v>
                </c:pt>
                <c:pt idx="2">
                  <c:v>0</c:v>
                </c:pt>
                <c:pt idx="3">
                  <c:v>0</c:v>
                </c:pt>
                <c:pt idx="4">
                  <c:v>0</c:v>
                </c:pt>
              </c:numCache>
            </c:numRef>
          </c:val>
          <c:extLst>
            <c:ext xmlns:c16="http://schemas.microsoft.com/office/drawing/2014/chart" uri="{C3380CC4-5D6E-409C-BE32-E72D297353CC}">
              <c16:uniqueId val="{00000000-9C1B-42CA-A764-24570CA60C3E}"/>
            </c:ext>
          </c:extLst>
        </c:ser>
        <c:ser>
          <c:idx val="1"/>
          <c:order val="1"/>
          <c:tx>
            <c:strRef>
              <c:f>Summary_Tables!$B$51</c:f>
              <c:strCache>
                <c:ptCount val="1"/>
                <c:pt idx="0">
                  <c:v>Supervision and Management Costs</c:v>
                </c:pt>
              </c:strCache>
            </c:strRef>
          </c:tx>
          <c:spPr>
            <a:solidFill>
              <a:schemeClr val="accent2"/>
            </a:solidFill>
            <a:ln>
              <a:noFill/>
            </a:ln>
            <a:effectLst/>
          </c:spPr>
          <c:invertIfNegative val="0"/>
          <c:cat>
            <c:numRef>
              <c:f>Summary_Tables!$C$6:$G$6</c:f>
              <c:numCache>
                <c:formatCode>General</c:formatCode>
                <c:ptCount val="5"/>
                <c:pt idx="0">
                  <c:v>2021</c:v>
                </c:pt>
                <c:pt idx="1">
                  <c:v>2022</c:v>
                </c:pt>
                <c:pt idx="2">
                  <c:v>2023</c:v>
                </c:pt>
                <c:pt idx="3">
                  <c:v>2024</c:v>
                </c:pt>
                <c:pt idx="4">
                  <c:v>2025</c:v>
                </c:pt>
              </c:numCache>
            </c:numRef>
          </c:cat>
          <c:val>
            <c:numRef>
              <c:f>Summary_Tables!$C$51:$G$51</c:f>
              <c:numCache>
                <c:formatCode>_(* #,##0_);_(* \(#,##0\);_(* "-"_);_(@_)</c:formatCode>
                <c:ptCount val="5"/>
                <c:pt idx="0">
                  <c:v>0</c:v>
                </c:pt>
                <c:pt idx="1">
                  <c:v>-16000000</c:v>
                </c:pt>
                <c:pt idx="2">
                  <c:v>0</c:v>
                </c:pt>
                <c:pt idx="3">
                  <c:v>0</c:v>
                </c:pt>
                <c:pt idx="4">
                  <c:v>0</c:v>
                </c:pt>
              </c:numCache>
            </c:numRef>
          </c:val>
          <c:extLst>
            <c:ext xmlns:c16="http://schemas.microsoft.com/office/drawing/2014/chart" uri="{C3380CC4-5D6E-409C-BE32-E72D297353CC}">
              <c16:uniqueId val="{00000001-9C1B-42CA-A764-24570CA60C3E}"/>
            </c:ext>
          </c:extLst>
        </c:ser>
        <c:ser>
          <c:idx val="3"/>
          <c:order val="2"/>
          <c:tx>
            <c:strRef>
              <c:f>Summary_Tables!$B$52</c:f>
              <c:strCache>
                <c:ptCount val="1"/>
                <c:pt idx="0">
                  <c:v>Other Recurrent Costs</c:v>
                </c:pt>
              </c:strCache>
            </c:strRef>
          </c:tx>
          <c:spPr>
            <a:solidFill>
              <a:schemeClr val="accent4"/>
            </a:solidFill>
            <a:ln>
              <a:noFill/>
            </a:ln>
            <a:effectLst/>
          </c:spPr>
          <c:invertIfNegative val="0"/>
          <c:cat>
            <c:numRef>
              <c:f>Summary_Tables!$C$6:$G$6</c:f>
              <c:numCache>
                <c:formatCode>General</c:formatCode>
                <c:ptCount val="5"/>
                <c:pt idx="0">
                  <c:v>2021</c:v>
                </c:pt>
                <c:pt idx="1">
                  <c:v>2022</c:v>
                </c:pt>
                <c:pt idx="2">
                  <c:v>2023</c:v>
                </c:pt>
                <c:pt idx="3">
                  <c:v>2024</c:v>
                </c:pt>
                <c:pt idx="4">
                  <c:v>2025</c:v>
                </c:pt>
              </c:numCache>
            </c:numRef>
          </c:cat>
          <c:val>
            <c:numRef>
              <c:f>Summary_Tables!$C$52:$G$52</c:f>
              <c:numCache>
                <c:formatCode>_(* #,##0_);_(* \(#,##0\);_(* "-"_);_(@_)</c:formatCode>
                <c:ptCount val="5"/>
                <c:pt idx="0">
                  <c:v>-441276000</c:v>
                </c:pt>
                <c:pt idx="1">
                  <c:v>-121265000</c:v>
                </c:pt>
                <c:pt idx="2">
                  <c:v>-17280000</c:v>
                </c:pt>
                <c:pt idx="3">
                  <c:v>-11520000</c:v>
                </c:pt>
                <c:pt idx="4">
                  <c:v>0</c:v>
                </c:pt>
              </c:numCache>
            </c:numRef>
          </c:val>
          <c:extLst>
            <c:ext xmlns:c16="http://schemas.microsoft.com/office/drawing/2014/chart" uri="{C3380CC4-5D6E-409C-BE32-E72D297353CC}">
              <c16:uniqueId val="{00000003-9C1B-42CA-A764-24570CA60C3E}"/>
            </c:ext>
          </c:extLst>
        </c:ser>
        <c:ser>
          <c:idx val="4"/>
          <c:order val="3"/>
          <c:tx>
            <c:strRef>
              <c:f>Summary_Tables!$B$53</c:f>
              <c:strCache>
                <c:ptCount val="1"/>
                <c:pt idx="0">
                  <c:v>Staff Costs</c:v>
                </c:pt>
              </c:strCache>
            </c:strRef>
          </c:tx>
          <c:spPr>
            <a:solidFill>
              <a:schemeClr val="accent5"/>
            </a:solidFill>
            <a:ln>
              <a:noFill/>
            </a:ln>
            <a:effectLst/>
          </c:spPr>
          <c:invertIfNegative val="0"/>
          <c:cat>
            <c:numRef>
              <c:f>Summary_Tables!$C$6:$G$6</c:f>
              <c:numCache>
                <c:formatCode>General</c:formatCode>
                <c:ptCount val="5"/>
                <c:pt idx="0">
                  <c:v>2021</c:v>
                </c:pt>
                <c:pt idx="1">
                  <c:v>2022</c:v>
                </c:pt>
                <c:pt idx="2">
                  <c:v>2023</c:v>
                </c:pt>
                <c:pt idx="3">
                  <c:v>2024</c:v>
                </c:pt>
                <c:pt idx="4">
                  <c:v>2025</c:v>
                </c:pt>
              </c:numCache>
            </c:numRef>
          </c:cat>
          <c:val>
            <c:numRef>
              <c:f>Summary_Tables!$C$53:$G$53</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4-9C1B-42CA-A764-24570CA60C3E}"/>
            </c:ext>
          </c:extLst>
        </c:ser>
        <c:dLbls>
          <c:showLegendKey val="0"/>
          <c:showVal val="0"/>
          <c:showCatName val="0"/>
          <c:showSerName val="0"/>
          <c:showPercent val="0"/>
          <c:showBubbleSize val="0"/>
        </c:dLbls>
        <c:gapWidth val="150"/>
        <c:overlap val="100"/>
        <c:axId val="594154320"/>
        <c:axId val="594144752"/>
        <c:extLst>
          <c:ext xmlns:c15="http://schemas.microsoft.com/office/drawing/2012/chart" uri="{02D57815-91ED-43cb-92C2-25804820EDAC}">
            <c15:filteredBarSeries>
              <c15:ser>
                <c:idx val="5"/>
                <c:order val="4"/>
                <c:tx>
                  <c:strRef>
                    <c:extLst>
                      <c:ext uri="{02D57815-91ED-43cb-92C2-25804820EDAC}">
                        <c15:formulaRef>
                          <c15:sqref>Summary_Tables!$B$54</c15:sqref>
                        </c15:formulaRef>
                      </c:ext>
                    </c:extLst>
                    <c:strCache>
                      <c:ptCount val="1"/>
                      <c:pt idx="0">
                        <c:v>Cost Category5</c:v>
                      </c:pt>
                    </c:strCache>
                  </c:strRef>
                </c:tx>
                <c:spPr>
                  <a:solidFill>
                    <a:schemeClr val="accent6"/>
                  </a:solidFill>
                  <a:ln>
                    <a:noFill/>
                  </a:ln>
                  <a:effectLst/>
                </c:spPr>
                <c:invertIfNegative val="0"/>
                <c:cat>
                  <c:numRef>
                    <c:extLst>
                      <c:ex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c:ext uri="{02D57815-91ED-43cb-92C2-25804820EDAC}">
                        <c15:formulaRef>
                          <c15:sqref>Summary_Tables!$C$54:$G$54</c15:sqref>
                        </c15:formulaRef>
                      </c:ext>
                    </c:extLst>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5-9C1B-42CA-A764-24570CA60C3E}"/>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Summary_Tables!$B$55</c15:sqref>
                        </c15:formulaRef>
                      </c:ext>
                    </c:extLst>
                    <c:strCache>
                      <c:ptCount val="1"/>
                      <c:pt idx="0">
                        <c:v>Cost Category6</c:v>
                      </c:pt>
                    </c:strCache>
                  </c:strRef>
                </c:tx>
                <c:spPr>
                  <a:solidFill>
                    <a:schemeClr val="accent1">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xmlns:c15="http://schemas.microsoft.com/office/drawing/2012/chart">
                      <c:ext xmlns:c15="http://schemas.microsoft.com/office/drawing/2012/chart" uri="{02D57815-91ED-43cb-92C2-25804820EDAC}">
                        <c15:formulaRef>
                          <c15:sqref>Summary_Tables!$C$55:$G$55</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6-9C1B-42CA-A764-24570CA60C3E}"/>
                  </c:ext>
                </c:extLst>
              </c15:ser>
            </c15:filteredBarSeries>
            <c15:filteredBarSeries>
              <c15:ser>
                <c:idx val="7"/>
                <c:order val="6"/>
                <c:tx>
                  <c:strRef>
                    <c:extLst xmlns:c15="http://schemas.microsoft.com/office/drawing/2012/chart">
                      <c:ext xmlns:c15="http://schemas.microsoft.com/office/drawing/2012/chart" uri="{02D57815-91ED-43cb-92C2-25804820EDAC}">
                        <c15:formulaRef>
                          <c15:sqref>Summary_Tables!$B$56</c15:sqref>
                        </c15:formulaRef>
                      </c:ext>
                    </c:extLst>
                    <c:strCache>
                      <c:ptCount val="1"/>
                      <c:pt idx="0">
                        <c:v>Cost Category7</c:v>
                      </c:pt>
                    </c:strCache>
                  </c:strRef>
                </c:tx>
                <c:spPr>
                  <a:solidFill>
                    <a:schemeClr val="accent2">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xmlns:c15="http://schemas.microsoft.com/office/drawing/2012/chart">
                      <c:ext xmlns:c15="http://schemas.microsoft.com/office/drawing/2012/chart" uri="{02D57815-91ED-43cb-92C2-25804820EDAC}">
                        <c15:formulaRef>
                          <c15:sqref>Summary_Tables!$C$56:$G$56</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7-9C1B-42CA-A764-24570CA60C3E}"/>
                  </c:ext>
                </c:extLst>
              </c15:ser>
            </c15:filteredBarSeries>
            <c15:filteredBarSeries>
              <c15:ser>
                <c:idx val="8"/>
                <c:order val="7"/>
                <c:tx>
                  <c:strRef>
                    <c:extLst xmlns:c15="http://schemas.microsoft.com/office/drawing/2012/chart">
                      <c:ext xmlns:c15="http://schemas.microsoft.com/office/drawing/2012/chart" uri="{02D57815-91ED-43cb-92C2-25804820EDAC}">
                        <c15:formulaRef>
                          <c15:sqref>Summary_Tables!$B$57</c15:sqref>
                        </c15:formulaRef>
                      </c:ext>
                    </c:extLst>
                    <c:strCache>
                      <c:ptCount val="1"/>
                      <c:pt idx="0">
                        <c:v>Cost Category8</c:v>
                      </c:pt>
                    </c:strCache>
                  </c:strRef>
                </c:tx>
                <c:spPr>
                  <a:solidFill>
                    <a:schemeClr val="accent3">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xmlns:c15="http://schemas.microsoft.com/office/drawing/2012/chart">
                      <c:ext xmlns:c15="http://schemas.microsoft.com/office/drawing/2012/chart" uri="{02D57815-91ED-43cb-92C2-25804820EDAC}">
                        <c15:formulaRef>
                          <c15:sqref>Summary_Tables!$C$57:$G$57</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8-9C1B-42CA-A764-24570CA60C3E}"/>
                  </c:ext>
                </c:extLst>
              </c15:ser>
            </c15:filteredBarSeries>
            <c15:filteredBarSeries>
              <c15:ser>
                <c:idx val="9"/>
                <c:order val="8"/>
                <c:tx>
                  <c:strRef>
                    <c:extLst xmlns:c15="http://schemas.microsoft.com/office/drawing/2012/chart">
                      <c:ext xmlns:c15="http://schemas.microsoft.com/office/drawing/2012/chart" uri="{02D57815-91ED-43cb-92C2-25804820EDAC}">
                        <c15:formulaRef>
                          <c15:sqref>Summary_Tables!$B$58</c15:sqref>
                        </c15:formulaRef>
                      </c:ext>
                    </c:extLst>
                    <c:strCache>
                      <c:ptCount val="1"/>
                      <c:pt idx="0">
                        <c:v>Cost Category9</c:v>
                      </c:pt>
                    </c:strCache>
                  </c:strRef>
                </c:tx>
                <c:spPr>
                  <a:solidFill>
                    <a:schemeClr val="accent4">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xmlns:c15="http://schemas.microsoft.com/office/drawing/2012/chart">
                      <c:ext xmlns:c15="http://schemas.microsoft.com/office/drawing/2012/chart" uri="{02D57815-91ED-43cb-92C2-25804820EDAC}">
                        <c15:formulaRef>
                          <c15:sqref>Summary_Tables!$C$58:$G$58</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9-9C1B-42CA-A764-24570CA60C3E}"/>
                  </c:ext>
                </c:extLst>
              </c15:ser>
            </c15:filteredBarSeries>
            <c15:filteredBarSeries>
              <c15:ser>
                <c:idx val="10"/>
                <c:order val="9"/>
                <c:tx>
                  <c:strRef>
                    <c:extLst xmlns:c15="http://schemas.microsoft.com/office/drawing/2012/chart">
                      <c:ext xmlns:c15="http://schemas.microsoft.com/office/drawing/2012/chart" uri="{02D57815-91ED-43cb-92C2-25804820EDAC}">
                        <c15:formulaRef>
                          <c15:sqref>Summary_Tables!$B$59</c15:sqref>
                        </c15:formulaRef>
                      </c:ext>
                    </c:extLst>
                    <c:strCache>
                      <c:ptCount val="1"/>
                      <c:pt idx="0">
                        <c:v>Cost Category10</c:v>
                      </c:pt>
                    </c:strCache>
                  </c:strRef>
                </c:tx>
                <c:spPr>
                  <a:solidFill>
                    <a:schemeClr val="accent5">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xmlns:c15="http://schemas.microsoft.com/office/drawing/2012/chart">
                      <c:ext xmlns:c15="http://schemas.microsoft.com/office/drawing/2012/chart" uri="{02D57815-91ED-43cb-92C2-25804820EDAC}">
                        <c15:formulaRef>
                          <c15:sqref>Summary_Tables!$C$59:$G$59</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A-9C1B-42CA-A764-24570CA60C3E}"/>
                  </c:ext>
                </c:extLst>
              </c15:ser>
            </c15:filteredBarSeries>
          </c:ext>
        </c:extLst>
      </c:barChart>
      <c:catAx>
        <c:axId val="594154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4144752"/>
        <c:crosses val="autoZero"/>
        <c:auto val="1"/>
        <c:lblAlgn val="ctr"/>
        <c:lblOffset val="100"/>
        <c:noMultiLvlLbl val="0"/>
      </c:catAx>
      <c:valAx>
        <c:axId val="594144752"/>
        <c:scaling>
          <c:orientation val="minMax"/>
        </c:scaling>
        <c:delete val="0"/>
        <c:axPos val="l"/>
        <c:majorGridlines>
          <c:spPr>
            <a:ln w="9525" cap="flat" cmpd="sng" algn="ctr">
              <a:solidFill>
                <a:schemeClr val="tx1">
                  <a:lumMod val="15000"/>
                  <a:lumOff val="85000"/>
                </a:schemeClr>
              </a:solidFill>
              <a:round/>
            </a:ln>
            <a:effectLst/>
          </c:spPr>
        </c:majorGridlines>
        <c:numFmt formatCode="_(* #\ ##0_);_(* \(#\ ##0\);_(*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4154320"/>
        <c:crosses val="autoZero"/>
        <c:crossBetween val="between"/>
      </c:valAx>
      <c:spPr>
        <a:noFill/>
        <a:ln>
          <a:noFill/>
        </a:ln>
        <a:effectLst/>
      </c:spPr>
    </c:plotArea>
    <c:legend>
      <c:legendPos val="b"/>
      <c:layout>
        <c:manualLayout>
          <c:xMode val="edge"/>
          <c:yMode val="edge"/>
          <c:x val="8.9240390563316729E-2"/>
          <c:y val="0.78957750626545309"/>
          <c:w val="0.88221940555182277"/>
          <c:h val="0.1637702370234635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Summary_Tables!$C$6:$G$6</c:f>
              <c:numCache>
                <c:formatCode>General</c:formatCode>
                <c:ptCount val="5"/>
                <c:pt idx="0">
                  <c:v>2021</c:v>
                </c:pt>
                <c:pt idx="1">
                  <c:v>2022</c:v>
                </c:pt>
                <c:pt idx="2">
                  <c:v>2023</c:v>
                </c:pt>
                <c:pt idx="3">
                  <c:v>2024</c:v>
                </c:pt>
                <c:pt idx="4">
                  <c:v>2025</c:v>
                </c:pt>
              </c:numCache>
            </c:numRef>
          </c:cat>
          <c:val>
            <c:numRef>
              <c:f>Summary_Tables!$N$23:$R$23</c:f>
              <c:numCache>
                <c:formatCode>_(* #,##0_);_(* \(#,##0\);_(* "-"_);_(@_)</c:formatCode>
                <c:ptCount val="5"/>
                <c:pt idx="0">
                  <c:v>306030000</c:v>
                </c:pt>
                <c:pt idx="1">
                  <c:v>306030000</c:v>
                </c:pt>
                <c:pt idx="2">
                  <c:v>89600000</c:v>
                </c:pt>
                <c:pt idx="3">
                  <c:v>89600000</c:v>
                </c:pt>
                <c:pt idx="4">
                  <c:v>89600000</c:v>
                </c:pt>
              </c:numCache>
            </c:numRef>
          </c:val>
          <c:extLst>
            <c:ext xmlns:c16="http://schemas.microsoft.com/office/drawing/2014/chart" uri="{C3380CC4-5D6E-409C-BE32-E72D297353CC}">
              <c16:uniqueId val="{00000003-17E3-47EB-8830-E56E49E5F24A}"/>
            </c:ext>
          </c:extLst>
        </c:ser>
        <c:dLbls>
          <c:showLegendKey val="0"/>
          <c:showVal val="0"/>
          <c:showCatName val="0"/>
          <c:showSerName val="0"/>
          <c:showPercent val="0"/>
          <c:showBubbleSize val="0"/>
        </c:dLbls>
        <c:gapWidth val="219"/>
        <c:axId val="2097376128"/>
        <c:axId val="2097376960"/>
      </c:barChart>
      <c:catAx>
        <c:axId val="2097376128"/>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ZA" b="1">
                    <a:solidFill>
                      <a:sysClr val="windowText" lastClr="000000"/>
                    </a:solidFill>
                  </a:rPr>
                  <a:t>Forecast</a:t>
                </a:r>
                <a:r>
                  <a:rPr lang="en-ZA" b="1" baseline="0">
                    <a:solidFill>
                      <a:sysClr val="windowText" lastClr="000000"/>
                    </a:solidFill>
                  </a:rPr>
                  <a:t> Years</a:t>
                </a:r>
                <a:endParaRPr lang="en-ZA"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E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7376960"/>
        <c:crosses val="autoZero"/>
        <c:auto val="1"/>
        <c:lblAlgn val="ctr"/>
        <c:lblOffset val="100"/>
        <c:noMultiLvlLbl val="0"/>
      </c:catAx>
      <c:valAx>
        <c:axId val="209737696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73761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Summary_Tables!$M$24</c:f>
              <c:strCache>
                <c:ptCount val="1"/>
                <c:pt idx="0">
                  <c:v>Training and Development Costs</c:v>
                </c:pt>
              </c:strCache>
            </c:strRef>
          </c:tx>
          <c:spPr>
            <a:solidFill>
              <a:schemeClr val="accent1"/>
            </a:solidFill>
            <a:ln>
              <a:noFill/>
            </a:ln>
            <a:effectLst/>
          </c:spPr>
          <c:invertIfNegative val="0"/>
          <c:cat>
            <c:numRef>
              <c:f>Summary_Tables!$T$21:$X$21</c:f>
              <c:numCache>
                <c:formatCode>General</c:formatCode>
                <c:ptCount val="5"/>
                <c:pt idx="0">
                  <c:v>2021</c:v>
                </c:pt>
                <c:pt idx="1">
                  <c:v>2022</c:v>
                </c:pt>
                <c:pt idx="2">
                  <c:v>2023</c:v>
                </c:pt>
                <c:pt idx="3">
                  <c:v>2024</c:v>
                </c:pt>
                <c:pt idx="4">
                  <c:v>2025</c:v>
                </c:pt>
              </c:numCache>
            </c:numRef>
          </c:cat>
          <c:val>
            <c:numRef>
              <c:f>Summary_Tables!$T$24:$X$24</c:f>
              <c:numCache>
                <c:formatCode>_(* #,##0_);_(* \(#,##0\);_(* "-"_);_(@_)</c:formatCode>
                <c:ptCount val="5"/>
                <c:pt idx="0">
                  <c:v>31500000</c:v>
                </c:pt>
                <c:pt idx="1">
                  <c:v>31500000</c:v>
                </c:pt>
                <c:pt idx="2">
                  <c:v>0</c:v>
                </c:pt>
                <c:pt idx="3">
                  <c:v>0</c:v>
                </c:pt>
                <c:pt idx="4">
                  <c:v>0</c:v>
                </c:pt>
              </c:numCache>
            </c:numRef>
          </c:val>
          <c:extLst>
            <c:ext xmlns:c16="http://schemas.microsoft.com/office/drawing/2014/chart" uri="{C3380CC4-5D6E-409C-BE32-E72D297353CC}">
              <c16:uniqueId val="{00000004-3026-444D-A1D6-AFA27AC89303}"/>
            </c:ext>
          </c:extLst>
        </c:ser>
        <c:ser>
          <c:idx val="1"/>
          <c:order val="1"/>
          <c:tx>
            <c:strRef>
              <c:f>Summary_Tables!$M$25</c:f>
              <c:strCache>
                <c:ptCount val="1"/>
                <c:pt idx="0">
                  <c:v>Supervision and Management Costs</c:v>
                </c:pt>
              </c:strCache>
            </c:strRef>
          </c:tx>
          <c:spPr>
            <a:solidFill>
              <a:schemeClr val="accent2"/>
            </a:solidFill>
            <a:ln>
              <a:noFill/>
            </a:ln>
            <a:effectLst/>
          </c:spPr>
          <c:invertIfNegative val="0"/>
          <c:cat>
            <c:numRef>
              <c:f>Summary_Tables!$T$21:$X$21</c:f>
              <c:numCache>
                <c:formatCode>General</c:formatCode>
                <c:ptCount val="5"/>
                <c:pt idx="0">
                  <c:v>2021</c:v>
                </c:pt>
                <c:pt idx="1">
                  <c:v>2022</c:v>
                </c:pt>
                <c:pt idx="2">
                  <c:v>2023</c:v>
                </c:pt>
                <c:pt idx="3">
                  <c:v>2024</c:v>
                </c:pt>
                <c:pt idx="4">
                  <c:v>2025</c:v>
                </c:pt>
              </c:numCache>
            </c:numRef>
          </c:cat>
          <c:val>
            <c:numRef>
              <c:f>Summary_Tables!$T$25:$X$25</c:f>
              <c:numCache>
                <c:formatCode>_(* #,##0_);_(* \(#,##0\);_(* "-"_);_(@_)</c:formatCode>
                <c:ptCount val="5"/>
                <c:pt idx="0">
                  <c:v>32000000</c:v>
                </c:pt>
                <c:pt idx="1">
                  <c:v>32000000</c:v>
                </c:pt>
                <c:pt idx="2">
                  <c:v>32000000</c:v>
                </c:pt>
                <c:pt idx="3">
                  <c:v>32000000</c:v>
                </c:pt>
                <c:pt idx="4">
                  <c:v>32000000</c:v>
                </c:pt>
              </c:numCache>
            </c:numRef>
          </c:val>
          <c:extLst>
            <c:ext xmlns:c16="http://schemas.microsoft.com/office/drawing/2014/chart" uri="{C3380CC4-5D6E-409C-BE32-E72D297353CC}">
              <c16:uniqueId val="{00000005-3026-444D-A1D6-AFA27AC89303}"/>
            </c:ext>
          </c:extLst>
        </c:ser>
        <c:ser>
          <c:idx val="2"/>
          <c:order val="2"/>
          <c:tx>
            <c:strRef>
              <c:f>Summary_Tables!$M$26</c:f>
              <c:strCache>
                <c:ptCount val="1"/>
                <c:pt idx="0">
                  <c:v>Other Recurrent Costs</c:v>
                </c:pt>
              </c:strCache>
            </c:strRef>
          </c:tx>
          <c:spPr>
            <a:solidFill>
              <a:schemeClr val="accent3"/>
            </a:solidFill>
            <a:ln>
              <a:noFill/>
            </a:ln>
            <a:effectLst/>
          </c:spPr>
          <c:invertIfNegative val="0"/>
          <c:cat>
            <c:numRef>
              <c:f>Summary_Tables!$T$21:$X$21</c:f>
              <c:numCache>
                <c:formatCode>General</c:formatCode>
                <c:ptCount val="5"/>
                <c:pt idx="0">
                  <c:v>2021</c:v>
                </c:pt>
                <c:pt idx="1">
                  <c:v>2022</c:v>
                </c:pt>
                <c:pt idx="2">
                  <c:v>2023</c:v>
                </c:pt>
                <c:pt idx="3">
                  <c:v>2024</c:v>
                </c:pt>
                <c:pt idx="4">
                  <c:v>2025</c:v>
                </c:pt>
              </c:numCache>
            </c:numRef>
          </c:cat>
          <c:val>
            <c:numRef>
              <c:f>Summary_Tables!$T$26:$X$26</c:f>
              <c:numCache>
                <c:formatCode>_(* #,##0_);_(* \(#,##0\);_(* "-"_);_(@_)</c:formatCode>
                <c:ptCount val="5"/>
                <c:pt idx="0">
                  <c:v>242530000</c:v>
                </c:pt>
                <c:pt idx="1">
                  <c:v>242530000</c:v>
                </c:pt>
                <c:pt idx="2">
                  <c:v>57600000</c:v>
                </c:pt>
                <c:pt idx="3">
                  <c:v>57600000</c:v>
                </c:pt>
                <c:pt idx="4">
                  <c:v>57600000</c:v>
                </c:pt>
              </c:numCache>
            </c:numRef>
          </c:val>
          <c:extLst>
            <c:ext xmlns:c16="http://schemas.microsoft.com/office/drawing/2014/chart" uri="{C3380CC4-5D6E-409C-BE32-E72D297353CC}">
              <c16:uniqueId val="{00000006-3026-444D-A1D6-AFA27AC89303}"/>
            </c:ext>
          </c:extLst>
        </c:ser>
        <c:ser>
          <c:idx val="3"/>
          <c:order val="3"/>
          <c:tx>
            <c:strRef>
              <c:f>Summary_Tables!$M$27</c:f>
              <c:strCache>
                <c:ptCount val="1"/>
                <c:pt idx="0">
                  <c:v>Staff Costs</c:v>
                </c:pt>
              </c:strCache>
            </c:strRef>
          </c:tx>
          <c:spPr>
            <a:solidFill>
              <a:schemeClr val="accent4"/>
            </a:solidFill>
            <a:ln>
              <a:noFill/>
            </a:ln>
            <a:effectLst/>
          </c:spPr>
          <c:invertIfNegative val="0"/>
          <c:cat>
            <c:numRef>
              <c:f>Summary_Tables!$T$21:$X$21</c:f>
              <c:numCache>
                <c:formatCode>General</c:formatCode>
                <c:ptCount val="5"/>
                <c:pt idx="0">
                  <c:v>2021</c:v>
                </c:pt>
                <c:pt idx="1">
                  <c:v>2022</c:v>
                </c:pt>
                <c:pt idx="2">
                  <c:v>2023</c:v>
                </c:pt>
                <c:pt idx="3">
                  <c:v>2024</c:v>
                </c:pt>
                <c:pt idx="4">
                  <c:v>2025</c:v>
                </c:pt>
              </c:numCache>
            </c:numRef>
          </c:cat>
          <c:val>
            <c:numRef>
              <c:f>Summary_Tables!$T$27:$X$27</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7-3026-444D-A1D6-AFA27AC89303}"/>
            </c:ext>
          </c:extLst>
        </c:ser>
        <c:ser>
          <c:idx val="4"/>
          <c:order val="4"/>
          <c:tx>
            <c:strRef>
              <c:f>Summary_Tables!$M$28</c:f>
              <c:strCache>
                <c:ptCount val="1"/>
                <c:pt idx="0">
                  <c:v>Cost Category5</c:v>
                </c:pt>
              </c:strCache>
            </c:strRef>
          </c:tx>
          <c:spPr>
            <a:solidFill>
              <a:schemeClr val="accent5"/>
            </a:solidFill>
            <a:ln>
              <a:noFill/>
            </a:ln>
            <a:effectLst/>
          </c:spPr>
          <c:invertIfNegative val="0"/>
          <c:cat>
            <c:numRef>
              <c:f>Summary_Tables!$T$21:$X$21</c:f>
              <c:numCache>
                <c:formatCode>General</c:formatCode>
                <c:ptCount val="5"/>
                <c:pt idx="0">
                  <c:v>2021</c:v>
                </c:pt>
                <c:pt idx="1">
                  <c:v>2022</c:v>
                </c:pt>
                <c:pt idx="2">
                  <c:v>2023</c:v>
                </c:pt>
                <c:pt idx="3">
                  <c:v>2024</c:v>
                </c:pt>
                <c:pt idx="4">
                  <c:v>2025</c:v>
                </c:pt>
              </c:numCache>
            </c:numRef>
          </c:cat>
          <c:val>
            <c:numRef>
              <c:f>Summary_Tables!$T$28:$X$28</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8-3026-444D-A1D6-AFA27AC89303}"/>
            </c:ext>
          </c:extLst>
        </c:ser>
        <c:ser>
          <c:idx val="5"/>
          <c:order val="5"/>
          <c:tx>
            <c:strRef>
              <c:f>Summary_Tables!$M$29</c:f>
              <c:strCache>
                <c:ptCount val="1"/>
                <c:pt idx="0">
                  <c:v>Cost Category6</c:v>
                </c:pt>
              </c:strCache>
            </c:strRef>
          </c:tx>
          <c:spPr>
            <a:solidFill>
              <a:schemeClr val="accent6"/>
            </a:solidFill>
            <a:ln>
              <a:noFill/>
            </a:ln>
            <a:effectLst/>
          </c:spPr>
          <c:invertIfNegative val="0"/>
          <c:cat>
            <c:numRef>
              <c:f>Summary_Tables!$T$21:$X$21</c:f>
              <c:numCache>
                <c:formatCode>General</c:formatCode>
                <c:ptCount val="5"/>
                <c:pt idx="0">
                  <c:v>2021</c:v>
                </c:pt>
                <c:pt idx="1">
                  <c:v>2022</c:v>
                </c:pt>
                <c:pt idx="2">
                  <c:v>2023</c:v>
                </c:pt>
                <c:pt idx="3">
                  <c:v>2024</c:v>
                </c:pt>
                <c:pt idx="4">
                  <c:v>2025</c:v>
                </c:pt>
              </c:numCache>
            </c:numRef>
          </c:cat>
          <c:val>
            <c:numRef>
              <c:f>Summary_Tables!$T$29:$X$29</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9-3026-444D-A1D6-AFA27AC89303}"/>
            </c:ext>
          </c:extLst>
        </c:ser>
        <c:ser>
          <c:idx val="6"/>
          <c:order val="6"/>
          <c:tx>
            <c:strRef>
              <c:f>Summary_Tables!$M$30</c:f>
              <c:strCache>
                <c:ptCount val="1"/>
                <c:pt idx="0">
                  <c:v>Cost Category7</c:v>
                </c:pt>
              </c:strCache>
              <c:extLst xmlns:c15="http://schemas.microsoft.com/office/drawing/2012/chart"/>
            </c:strRef>
          </c:tx>
          <c:spPr>
            <a:solidFill>
              <a:schemeClr val="accent1">
                <a:lumMod val="60000"/>
              </a:schemeClr>
            </a:solidFill>
            <a:ln>
              <a:noFill/>
            </a:ln>
            <a:effectLst/>
          </c:spPr>
          <c:invertIfNegative val="0"/>
          <c:cat>
            <c:numRef>
              <c:f>Summary_Tables!$T$21:$X$21</c:f>
              <c:numCache>
                <c:formatCode>General</c:formatCode>
                <c:ptCount val="5"/>
                <c:pt idx="0">
                  <c:v>2021</c:v>
                </c:pt>
                <c:pt idx="1">
                  <c:v>2022</c:v>
                </c:pt>
                <c:pt idx="2">
                  <c:v>2023</c:v>
                </c:pt>
                <c:pt idx="3">
                  <c:v>2024</c:v>
                </c:pt>
                <c:pt idx="4">
                  <c:v>2025</c:v>
                </c:pt>
              </c:numCache>
            </c:numRef>
          </c:cat>
          <c:val>
            <c:numRef>
              <c:f>Summary_Tables!$T$30:$X$30</c:f>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A-3026-444D-A1D6-AFA27AC89303}"/>
            </c:ext>
          </c:extLst>
        </c:ser>
        <c:ser>
          <c:idx val="7"/>
          <c:order val="7"/>
          <c:tx>
            <c:strRef>
              <c:f>Summary_Tables!$M$31</c:f>
              <c:strCache>
                <c:ptCount val="1"/>
                <c:pt idx="0">
                  <c:v>Cost Category8</c:v>
                </c:pt>
              </c:strCache>
              <c:extLst xmlns:c15="http://schemas.microsoft.com/office/drawing/2012/chart"/>
            </c:strRef>
          </c:tx>
          <c:spPr>
            <a:solidFill>
              <a:schemeClr val="accent2">
                <a:lumMod val="60000"/>
              </a:schemeClr>
            </a:solidFill>
            <a:ln>
              <a:noFill/>
            </a:ln>
            <a:effectLst/>
          </c:spPr>
          <c:invertIfNegative val="0"/>
          <c:cat>
            <c:numRef>
              <c:f>Summary_Tables!$T$21:$X$21</c:f>
              <c:numCache>
                <c:formatCode>General</c:formatCode>
                <c:ptCount val="5"/>
                <c:pt idx="0">
                  <c:v>2021</c:v>
                </c:pt>
                <c:pt idx="1">
                  <c:v>2022</c:v>
                </c:pt>
                <c:pt idx="2">
                  <c:v>2023</c:v>
                </c:pt>
                <c:pt idx="3">
                  <c:v>2024</c:v>
                </c:pt>
                <c:pt idx="4">
                  <c:v>2025</c:v>
                </c:pt>
              </c:numCache>
            </c:numRef>
          </c:cat>
          <c:val>
            <c:numRef>
              <c:f>Summary_Tables!$T$31:$X$31</c:f>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B-3026-444D-A1D6-AFA27AC89303}"/>
            </c:ext>
          </c:extLst>
        </c:ser>
        <c:dLbls>
          <c:showLegendKey val="0"/>
          <c:showVal val="0"/>
          <c:showCatName val="0"/>
          <c:showSerName val="0"/>
          <c:showPercent val="0"/>
          <c:showBubbleSize val="0"/>
        </c:dLbls>
        <c:gapWidth val="150"/>
        <c:overlap val="100"/>
        <c:axId val="199150128"/>
        <c:axId val="199163440"/>
        <c:extLst/>
      </c:barChart>
      <c:catAx>
        <c:axId val="199150128"/>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ZA" b="1">
                    <a:solidFill>
                      <a:sysClr val="windowText" lastClr="000000"/>
                    </a:solidFill>
                  </a:rPr>
                  <a:t>Forecast</a:t>
                </a:r>
                <a:r>
                  <a:rPr lang="en-ZA" b="1" baseline="0">
                    <a:solidFill>
                      <a:sysClr val="windowText" lastClr="000000"/>
                    </a:solidFill>
                  </a:rPr>
                  <a:t> Years</a:t>
                </a:r>
                <a:endParaRPr lang="en-ZA"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E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163440"/>
        <c:crosses val="autoZero"/>
        <c:auto val="1"/>
        <c:lblAlgn val="ctr"/>
        <c:lblOffset val="100"/>
        <c:noMultiLvlLbl val="0"/>
      </c:catAx>
      <c:valAx>
        <c:axId val="19916344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1501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68713910761154"/>
          <c:y val="4.5188278563795529E-2"/>
          <c:w val="0.52616377952755911"/>
          <c:h val="0.7632673074489702"/>
        </c:manualLayout>
      </c:layout>
      <c:barChart>
        <c:barDir val="col"/>
        <c:grouping val="stacked"/>
        <c:varyColors val="0"/>
        <c:ser>
          <c:idx val="0"/>
          <c:order val="0"/>
          <c:tx>
            <c:strRef>
              <c:f>Summary_Tables!$B$23</c:f>
              <c:strCache>
                <c:ptCount val="1"/>
                <c:pt idx="0">
                  <c:v>Institutional Governance Strengthening and Coordination</c:v>
                </c:pt>
              </c:strCache>
            </c:strRef>
          </c:tx>
          <c:spPr>
            <a:solidFill>
              <a:schemeClr val="accent1"/>
            </a:solidFill>
            <a:ln>
              <a:noFill/>
            </a:ln>
            <a:effectLst/>
          </c:spPr>
          <c:invertIfNegative val="0"/>
          <c:cat>
            <c:numRef>
              <c:f>Summary_Tables!$C$6:$G$6</c:f>
              <c:numCache>
                <c:formatCode>General</c:formatCode>
                <c:ptCount val="5"/>
                <c:pt idx="0">
                  <c:v>2021</c:v>
                </c:pt>
                <c:pt idx="1">
                  <c:v>2022</c:v>
                </c:pt>
                <c:pt idx="2">
                  <c:v>2023</c:v>
                </c:pt>
                <c:pt idx="3">
                  <c:v>2024</c:v>
                </c:pt>
                <c:pt idx="4">
                  <c:v>2025</c:v>
                </c:pt>
              </c:numCache>
            </c:numRef>
          </c:cat>
          <c:val>
            <c:numRef>
              <c:f>Summary_Tables!$C$23:$G$23</c:f>
              <c:numCache>
                <c:formatCode>_(* #,##0_);_(* \(#,##0\);_(* "-"_);_(@_)</c:formatCode>
                <c:ptCount val="5"/>
                <c:pt idx="0">
                  <c:v>306030000</c:v>
                </c:pt>
                <c:pt idx="1">
                  <c:v>306030000</c:v>
                </c:pt>
                <c:pt idx="2">
                  <c:v>89600000</c:v>
                </c:pt>
                <c:pt idx="3">
                  <c:v>89600000</c:v>
                </c:pt>
                <c:pt idx="4">
                  <c:v>89600000</c:v>
                </c:pt>
              </c:numCache>
            </c:numRef>
          </c:val>
          <c:extLst>
            <c:ext xmlns:c16="http://schemas.microsoft.com/office/drawing/2014/chart" uri="{C3380CC4-5D6E-409C-BE32-E72D297353CC}">
              <c16:uniqueId val="{00000000-7B15-4904-908B-4BE65A6036F0}"/>
            </c:ext>
          </c:extLst>
        </c:ser>
        <c:ser>
          <c:idx val="1"/>
          <c:order val="1"/>
          <c:tx>
            <c:strRef>
              <c:f>Summary_Tables!$B$24</c:f>
              <c:strCache>
                <c:ptCount val="1"/>
                <c:pt idx="0">
                  <c:v>Financing for MR Services</c:v>
                </c:pt>
              </c:strCache>
            </c:strRef>
          </c:tx>
          <c:spPr>
            <a:solidFill>
              <a:schemeClr val="accent2"/>
            </a:solidFill>
            <a:ln>
              <a:noFill/>
            </a:ln>
            <a:effectLst/>
          </c:spPr>
          <c:invertIfNegative val="0"/>
          <c:cat>
            <c:numRef>
              <c:f>Summary_Tables!$C$6:$G$6</c:f>
              <c:numCache>
                <c:formatCode>General</c:formatCode>
                <c:ptCount val="5"/>
                <c:pt idx="0">
                  <c:v>2021</c:v>
                </c:pt>
                <c:pt idx="1">
                  <c:v>2022</c:v>
                </c:pt>
                <c:pt idx="2">
                  <c:v>2023</c:v>
                </c:pt>
                <c:pt idx="3">
                  <c:v>2024</c:v>
                </c:pt>
                <c:pt idx="4">
                  <c:v>2025</c:v>
                </c:pt>
              </c:numCache>
            </c:numRef>
          </c:cat>
          <c:val>
            <c:numRef>
              <c:f>Summary_Tables!$C$24:$G$24</c:f>
              <c:numCache>
                <c:formatCode>_(* #,##0_);_(* \(#,##0\);_(* "-"_);_(@_)</c:formatCode>
                <c:ptCount val="5"/>
                <c:pt idx="0">
                  <c:v>94730000</c:v>
                </c:pt>
                <c:pt idx="1">
                  <c:v>0</c:v>
                </c:pt>
                <c:pt idx="2">
                  <c:v>0</c:v>
                </c:pt>
                <c:pt idx="3">
                  <c:v>0</c:v>
                </c:pt>
                <c:pt idx="4">
                  <c:v>0</c:v>
                </c:pt>
              </c:numCache>
            </c:numRef>
          </c:val>
          <c:extLst>
            <c:ext xmlns:c16="http://schemas.microsoft.com/office/drawing/2014/chart" uri="{C3380CC4-5D6E-409C-BE32-E72D297353CC}">
              <c16:uniqueId val="{00000001-7B15-4904-908B-4BE65A6036F0}"/>
            </c:ext>
          </c:extLst>
        </c:ser>
        <c:ser>
          <c:idx val="3"/>
          <c:order val="2"/>
          <c:tx>
            <c:strRef>
              <c:f>Summary_Tables!$B$25</c:f>
              <c:strCache>
                <c:ptCount val="1"/>
                <c:pt idx="0">
                  <c:v>Human Resources for MR</c:v>
                </c:pt>
              </c:strCache>
            </c:strRef>
          </c:tx>
          <c:spPr>
            <a:solidFill>
              <a:schemeClr val="accent4"/>
            </a:solidFill>
            <a:ln>
              <a:noFill/>
            </a:ln>
            <a:effectLst/>
          </c:spPr>
          <c:invertIfNegative val="0"/>
          <c:cat>
            <c:numRef>
              <c:f>Summary_Tables!$C$6:$G$6</c:f>
              <c:numCache>
                <c:formatCode>General</c:formatCode>
                <c:ptCount val="5"/>
                <c:pt idx="0">
                  <c:v>2021</c:v>
                </c:pt>
                <c:pt idx="1">
                  <c:v>2022</c:v>
                </c:pt>
                <c:pt idx="2">
                  <c:v>2023</c:v>
                </c:pt>
                <c:pt idx="3">
                  <c:v>2024</c:v>
                </c:pt>
                <c:pt idx="4">
                  <c:v>2025</c:v>
                </c:pt>
              </c:numCache>
            </c:numRef>
          </c:cat>
          <c:val>
            <c:numRef>
              <c:f>Summary_Tables!$C$25:$G$25</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2-7B15-4904-908B-4BE65A6036F0}"/>
            </c:ext>
          </c:extLst>
        </c:ser>
        <c:ser>
          <c:idx val="4"/>
          <c:order val="3"/>
          <c:tx>
            <c:strRef>
              <c:f>Summary_Tables!$B$26</c:f>
              <c:strCache>
                <c:ptCount val="1"/>
                <c:pt idx="0">
                  <c:v>MR Service Delivery</c:v>
                </c:pt>
              </c:strCache>
            </c:strRef>
          </c:tx>
          <c:spPr>
            <a:solidFill>
              <a:schemeClr val="accent5"/>
            </a:solidFill>
            <a:ln>
              <a:noFill/>
            </a:ln>
            <a:effectLst/>
          </c:spPr>
          <c:invertIfNegative val="0"/>
          <c:cat>
            <c:numRef>
              <c:f>Summary_Tables!$C$6:$G$6</c:f>
              <c:numCache>
                <c:formatCode>General</c:formatCode>
                <c:ptCount val="5"/>
                <c:pt idx="0">
                  <c:v>2021</c:v>
                </c:pt>
                <c:pt idx="1">
                  <c:v>2022</c:v>
                </c:pt>
                <c:pt idx="2">
                  <c:v>2023</c:v>
                </c:pt>
                <c:pt idx="3">
                  <c:v>2024</c:v>
                </c:pt>
                <c:pt idx="4">
                  <c:v>2025</c:v>
                </c:pt>
              </c:numCache>
            </c:numRef>
          </c:cat>
          <c:val>
            <c:numRef>
              <c:f>Summary_Tables!$C$26:$G$26</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3-7B15-4904-908B-4BE65A6036F0}"/>
            </c:ext>
          </c:extLst>
        </c:ser>
        <c:ser>
          <c:idx val="5"/>
          <c:order val="4"/>
          <c:tx>
            <c:strRef>
              <c:f>Summary_Tables!$B$27</c:f>
              <c:strCache>
                <c:ptCount val="1"/>
                <c:pt idx="0">
                  <c:v>Assistive Technology</c:v>
                </c:pt>
              </c:strCache>
            </c:strRef>
          </c:tx>
          <c:spPr>
            <a:solidFill>
              <a:schemeClr val="accent6"/>
            </a:solidFill>
            <a:ln>
              <a:noFill/>
            </a:ln>
            <a:effectLst/>
          </c:spPr>
          <c:invertIfNegative val="0"/>
          <c:cat>
            <c:numRef>
              <c:f>Summary_Tables!$C$6:$G$6</c:f>
              <c:numCache>
                <c:formatCode>General</c:formatCode>
                <c:ptCount val="5"/>
                <c:pt idx="0">
                  <c:v>2021</c:v>
                </c:pt>
                <c:pt idx="1">
                  <c:v>2022</c:v>
                </c:pt>
                <c:pt idx="2">
                  <c:v>2023</c:v>
                </c:pt>
                <c:pt idx="3">
                  <c:v>2024</c:v>
                </c:pt>
                <c:pt idx="4">
                  <c:v>2025</c:v>
                </c:pt>
              </c:numCache>
            </c:numRef>
          </c:cat>
          <c:val>
            <c:numRef>
              <c:f>Summary_Tables!$C$27:$G$27</c:f>
              <c:numCache>
                <c:formatCode>_(* #,##0_);_(* \(#,##0\);_(* "-"_);_(@_)</c:formatCode>
                <c:ptCount val="5"/>
                <c:pt idx="0">
                  <c:v>439350000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4-7B15-4904-908B-4BE65A6036F0}"/>
            </c:ext>
          </c:extLst>
        </c:ser>
        <c:dLbls>
          <c:showLegendKey val="0"/>
          <c:showVal val="0"/>
          <c:showCatName val="0"/>
          <c:showSerName val="0"/>
          <c:showPercent val="0"/>
          <c:showBubbleSize val="0"/>
        </c:dLbls>
        <c:gapWidth val="150"/>
        <c:overlap val="100"/>
        <c:axId val="594154320"/>
        <c:axId val="594144752"/>
        <c:extLst>
          <c:ext xmlns:c15="http://schemas.microsoft.com/office/drawing/2012/chart" uri="{02D57815-91ED-43cb-92C2-25804820EDAC}">
            <c15:filteredBarSeries>
              <c15:ser>
                <c:idx val="6"/>
                <c:order val="5"/>
                <c:tx>
                  <c:strRef>
                    <c:extLst>
                      <c:ext uri="{02D57815-91ED-43cb-92C2-25804820EDAC}">
                        <c15:formulaRef>
                          <c15:sqref>Summary_Tables!$B$28</c15:sqref>
                        </c15:formulaRef>
                      </c:ext>
                    </c:extLst>
                    <c:strCache>
                      <c:ptCount val="1"/>
                      <c:pt idx="0">
                        <c:v>0</c:v>
                      </c:pt>
                    </c:strCache>
                  </c:strRef>
                </c:tx>
                <c:spPr>
                  <a:solidFill>
                    <a:schemeClr val="accent1">
                      <a:lumMod val="60000"/>
                    </a:schemeClr>
                  </a:solidFill>
                  <a:ln>
                    <a:noFill/>
                  </a:ln>
                  <a:effectLst/>
                </c:spPr>
                <c:invertIfNegative val="0"/>
                <c:cat>
                  <c:numRef>
                    <c:extLst>
                      <c:ex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c:ext uri="{02D57815-91ED-43cb-92C2-25804820EDAC}">
                        <c15:formulaRef>
                          <c15:sqref>Summary_Tables!$C$28:$G$28</c15:sqref>
                        </c15:formulaRef>
                      </c:ext>
                    </c:extLst>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5-7B15-4904-908B-4BE65A6036F0}"/>
                  </c:ext>
                </c:extLst>
              </c15:ser>
            </c15:filteredBarSeries>
            <c15:filteredBarSeries>
              <c15:ser>
                <c:idx val="7"/>
                <c:order val="6"/>
                <c:tx>
                  <c:strRef>
                    <c:extLst xmlns:c15="http://schemas.microsoft.com/office/drawing/2012/chart">
                      <c:ext xmlns:c15="http://schemas.microsoft.com/office/drawing/2012/chart" uri="{02D57815-91ED-43cb-92C2-25804820EDAC}">
                        <c15:formulaRef>
                          <c15:sqref>Summary_Tables!$B$29</c15:sqref>
                        </c15:formulaRef>
                      </c:ext>
                    </c:extLst>
                    <c:strCache>
                      <c:ptCount val="1"/>
                      <c:pt idx="0">
                        <c:v>0</c:v>
                      </c:pt>
                    </c:strCache>
                  </c:strRef>
                </c:tx>
                <c:spPr>
                  <a:solidFill>
                    <a:schemeClr val="accent2">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xmlns:c15="http://schemas.microsoft.com/office/drawing/2012/chart">
                      <c:ext xmlns:c15="http://schemas.microsoft.com/office/drawing/2012/chart" uri="{02D57815-91ED-43cb-92C2-25804820EDAC}">
                        <c15:formulaRef>
                          <c15:sqref>Summary_Tables!$C$29:$G$29</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6-7B15-4904-908B-4BE65A6036F0}"/>
                  </c:ext>
                </c:extLst>
              </c15:ser>
            </c15:filteredBarSeries>
            <c15:filteredBarSeries>
              <c15:ser>
                <c:idx val="8"/>
                <c:order val="7"/>
                <c:tx>
                  <c:strRef>
                    <c:extLst xmlns:c15="http://schemas.microsoft.com/office/drawing/2012/chart">
                      <c:ext xmlns:c15="http://schemas.microsoft.com/office/drawing/2012/chart" uri="{02D57815-91ED-43cb-92C2-25804820EDAC}">
                        <c15:formulaRef>
                          <c15:sqref>Summary_Tables!$B$30</c15:sqref>
                        </c15:formulaRef>
                      </c:ext>
                    </c:extLst>
                    <c:strCache>
                      <c:ptCount val="1"/>
                      <c:pt idx="0">
                        <c:v>0</c:v>
                      </c:pt>
                    </c:strCache>
                  </c:strRef>
                </c:tx>
                <c:spPr>
                  <a:solidFill>
                    <a:schemeClr val="accent3">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xmlns:c15="http://schemas.microsoft.com/office/drawing/2012/chart">
                      <c:ext xmlns:c15="http://schemas.microsoft.com/office/drawing/2012/chart" uri="{02D57815-91ED-43cb-92C2-25804820EDAC}">
                        <c15:formulaRef>
                          <c15:sqref>Summary_Tables!$C$30:$G$30</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7-7B15-4904-908B-4BE65A6036F0}"/>
                  </c:ext>
                </c:extLst>
              </c15:ser>
            </c15:filteredBarSeries>
            <c15:filteredBarSeries>
              <c15:ser>
                <c:idx val="9"/>
                <c:order val="8"/>
                <c:tx>
                  <c:strRef>
                    <c:extLst xmlns:c15="http://schemas.microsoft.com/office/drawing/2012/chart">
                      <c:ext xmlns:c15="http://schemas.microsoft.com/office/drawing/2012/chart" uri="{02D57815-91ED-43cb-92C2-25804820EDAC}">
                        <c15:formulaRef>
                          <c15:sqref>Summary_Tables!$B$31</c15:sqref>
                        </c15:formulaRef>
                      </c:ext>
                    </c:extLst>
                    <c:strCache>
                      <c:ptCount val="1"/>
                      <c:pt idx="0">
                        <c:v>0</c:v>
                      </c:pt>
                    </c:strCache>
                  </c:strRef>
                </c:tx>
                <c:spPr>
                  <a:solidFill>
                    <a:schemeClr val="accent4">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xmlns:c15="http://schemas.microsoft.com/office/drawing/2012/chart">
                      <c:ext xmlns:c15="http://schemas.microsoft.com/office/drawing/2012/chart" uri="{02D57815-91ED-43cb-92C2-25804820EDAC}">
                        <c15:formulaRef>
                          <c15:sqref>Summary_Tables!$C$31:$G$31</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8-7B15-4904-908B-4BE65A6036F0}"/>
                  </c:ext>
                </c:extLst>
              </c15:ser>
            </c15:filteredBarSeries>
            <c15:filteredBarSeries>
              <c15:ser>
                <c:idx val="10"/>
                <c:order val="9"/>
                <c:tx>
                  <c:strRef>
                    <c:extLst xmlns:c15="http://schemas.microsoft.com/office/drawing/2012/chart">
                      <c:ext xmlns:c15="http://schemas.microsoft.com/office/drawing/2012/chart" uri="{02D57815-91ED-43cb-92C2-25804820EDAC}">
                        <c15:formulaRef>
                          <c15:sqref>Summary_Tables!$B$32</c15:sqref>
                        </c15:formulaRef>
                      </c:ext>
                    </c:extLst>
                    <c:strCache>
                      <c:ptCount val="1"/>
                      <c:pt idx="0">
                        <c:v>0</c:v>
                      </c:pt>
                    </c:strCache>
                  </c:strRef>
                </c:tx>
                <c:spPr>
                  <a:solidFill>
                    <a:schemeClr val="accent5">
                      <a:lumMod val="60000"/>
                    </a:schemeClr>
                  </a:solidFill>
                  <a:ln>
                    <a:noFill/>
                  </a:ln>
                  <a:effectLst/>
                </c:spPr>
                <c:invertIfNegative val="0"/>
                <c:cat>
                  <c:numRef>
                    <c:extLst xmlns:c15="http://schemas.microsoft.com/office/drawing/2012/chart">
                      <c:ext xmlns:c15="http://schemas.microsoft.com/office/drawing/2012/chart" uri="{02D57815-91ED-43cb-92C2-25804820EDAC}">
                        <c15:formulaRef>
                          <c15:sqref>Summary_Tables!$C$6:$G$6</c15:sqref>
                        </c15:formulaRef>
                      </c:ext>
                    </c:extLst>
                    <c:numCache>
                      <c:formatCode>General</c:formatCode>
                      <c:ptCount val="5"/>
                      <c:pt idx="0">
                        <c:v>2021</c:v>
                      </c:pt>
                      <c:pt idx="1">
                        <c:v>2022</c:v>
                      </c:pt>
                      <c:pt idx="2">
                        <c:v>2023</c:v>
                      </c:pt>
                      <c:pt idx="3">
                        <c:v>2024</c:v>
                      </c:pt>
                      <c:pt idx="4">
                        <c:v>2025</c:v>
                      </c:pt>
                    </c:numCache>
                  </c:numRef>
                </c:cat>
                <c:val>
                  <c:numRef>
                    <c:extLst xmlns:c15="http://schemas.microsoft.com/office/drawing/2012/chart">
                      <c:ext xmlns:c15="http://schemas.microsoft.com/office/drawing/2012/chart" uri="{02D57815-91ED-43cb-92C2-25804820EDAC}">
                        <c15:formulaRef>
                          <c15:sqref>Summary_Tables!$C$32:$G$32</c15:sqref>
                        </c15:formulaRef>
                      </c:ext>
                    </c:extLst>
                    <c:numCache>
                      <c:formatCode>_(* #,##0_);_(* \(#,##0\);_(* "-"_);_(@_)</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9-7B15-4904-908B-4BE65A6036F0}"/>
                  </c:ext>
                </c:extLst>
              </c15:ser>
            </c15:filteredBarSeries>
          </c:ext>
        </c:extLst>
      </c:barChart>
      <c:catAx>
        <c:axId val="594154320"/>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ZA" b="1">
                    <a:solidFill>
                      <a:sysClr val="windowText" lastClr="000000"/>
                    </a:solidFill>
                  </a:rPr>
                  <a:t>Forecast</a:t>
                </a:r>
                <a:r>
                  <a:rPr lang="en-ZA" b="1" baseline="0">
                    <a:solidFill>
                      <a:sysClr val="windowText" lastClr="000000"/>
                    </a:solidFill>
                  </a:rPr>
                  <a:t> years</a:t>
                </a:r>
                <a:endParaRPr lang="en-ZA" b="1">
                  <a:solidFill>
                    <a:sysClr val="windowText" lastClr="000000"/>
                  </a:solidFill>
                </a:endParaRP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s-E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4144752"/>
        <c:crosses val="autoZero"/>
        <c:auto val="1"/>
        <c:lblAlgn val="ctr"/>
        <c:lblOffset val="100"/>
        <c:noMultiLvlLbl val="0"/>
      </c:catAx>
      <c:valAx>
        <c:axId val="594144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94154320"/>
        <c:crosses val="autoZero"/>
        <c:crossBetween val="between"/>
      </c:valAx>
      <c:spPr>
        <a:noFill/>
        <a:ln>
          <a:noFill/>
        </a:ln>
        <a:effectLst/>
      </c:spPr>
    </c:plotArea>
    <c:legend>
      <c:legendPos val="r"/>
      <c:layout>
        <c:manualLayout>
          <c:xMode val="edge"/>
          <c:yMode val="edge"/>
          <c:x val="0.67291496062992129"/>
          <c:y val="0.25466384223779459"/>
          <c:w val="0.31741306097423155"/>
          <c:h val="0.4146624214335288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Graphs!A1"/><Relationship Id="rId6" Type="http://schemas.openxmlformats.org/officeDocument/2006/relationships/image" Target="../media/image6.svg"/><Relationship Id="rId5" Type="http://schemas.openxmlformats.org/officeDocument/2006/relationships/image" Target="../media/image4.png"/><Relationship Id="rId4" Type="http://schemas.openxmlformats.org/officeDocument/2006/relationships/hyperlink" Target="#Guide!A1"/></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5.png"/><Relationship Id="rId1" Type="http://schemas.openxmlformats.org/officeDocument/2006/relationships/hyperlink" Target="#Graphs!A1"/><Relationship Id="rId6" Type="http://schemas.openxmlformats.org/officeDocument/2006/relationships/image" Target="../media/image6.svg"/><Relationship Id="rId5" Type="http://schemas.openxmlformats.org/officeDocument/2006/relationships/image" Target="../media/image6.png"/><Relationship Id="rId4" Type="http://schemas.openxmlformats.org/officeDocument/2006/relationships/hyperlink" Target="#Guide!A1"/></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7.png"/><Relationship Id="rId1" Type="http://schemas.openxmlformats.org/officeDocument/2006/relationships/hyperlink" Target="#Graphs!A1"/><Relationship Id="rId6" Type="http://schemas.openxmlformats.org/officeDocument/2006/relationships/image" Target="../media/image6.svg"/><Relationship Id="rId5" Type="http://schemas.openxmlformats.org/officeDocument/2006/relationships/image" Target="../media/image4.png"/><Relationship Id="rId4" Type="http://schemas.openxmlformats.org/officeDocument/2006/relationships/hyperlink" Target="#Guide!A1"/></Relationships>
</file>

<file path=xl/drawings/_rels/drawing5.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8.png"/><Relationship Id="rId1" Type="http://schemas.openxmlformats.org/officeDocument/2006/relationships/hyperlink" Target="#Graphs!A1"/><Relationship Id="rId6" Type="http://schemas.openxmlformats.org/officeDocument/2006/relationships/image" Target="../media/image6.svg"/><Relationship Id="rId5" Type="http://schemas.openxmlformats.org/officeDocument/2006/relationships/image" Target="../media/image9.png"/><Relationship Id="rId4" Type="http://schemas.openxmlformats.org/officeDocument/2006/relationships/hyperlink" Target="#Guide!A1"/></Relationships>
</file>

<file path=xl/drawings/_rels/drawing6.xml.rels><?xml version="1.0" encoding="UTF-8" standalone="yes"?>
<Relationships xmlns="http://schemas.openxmlformats.org/package/2006/relationships"><Relationship Id="rId3" Type="http://schemas.openxmlformats.org/officeDocument/2006/relationships/image" Target="../media/image7.svg"/><Relationship Id="rId2" Type="http://schemas.openxmlformats.org/officeDocument/2006/relationships/image" Target="../media/image3.png"/><Relationship Id="rId1" Type="http://schemas.openxmlformats.org/officeDocument/2006/relationships/hyperlink" Target="#Graphs!A1"/><Relationship Id="rId6" Type="http://schemas.openxmlformats.org/officeDocument/2006/relationships/image" Target="../media/image8.svg"/><Relationship Id="rId5" Type="http://schemas.openxmlformats.org/officeDocument/2006/relationships/image" Target="../media/image4.png"/><Relationship Id="rId4" Type="http://schemas.openxmlformats.org/officeDocument/2006/relationships/hyperlink" Target="#Guide!A1"/></Relationships>
</file>

<file path=xl/drawings/_rels/drawing7.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hyperlink" Target="#Graphs!A1"/><Relationship Id="rId12" Type="http://schemas.openxmlformats.org/officeDocument/2006/relationships/image" Target="../media/image10.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6.png"/><Relationship Id="rId5" Type="http://schemas.openxmlformats.org/officeDocument/2006/relationships/chart" Target="../charts/chart5.xml"/><Relationship Id="rId10" Type="http://schemas.openxmlformats.org/officeDocument/2006/relationships/hyperlink" Target="#Guide!A1"/><Relationship Id="rId4" Type="http://schemas.openxmlformats.org/officeDocument/2006/relationships/chart" Target="../charts/chart4.xml"/><Relationship Id="rId9" Type="http://schemas.openxmlformats.org/officeDocument/2006/relationships/image" Target="../media/image9.svg"/></Relationships>
</file>

<file path=xl/drawings/_rels/drawing8.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11.png"/><Relationship Id="rId1" Type="http://schemas.openxmlformats.org/officeDocument/2006/relationships/hyperlink" Target="#Graphs!A1"/><Relationship Id="rId6" Type="http://schemas.openxmlformats.org/officeDocument/2006/relationships/image" Target="../media/image6.svg"/><Relationship Id="rId5" Type="http://schemas.openxmlformats.org/officeDocument/2006/relationships/image" Target="../media/image4.png"/><Relationship Id="rId4" Type="http://schemas.openxmlformats.org/officeDocument/2006/relationships/hyperlink" Target="#Guide!A1"/></Relationships>
</file>

<file path=xl/drawings/drawing1.xml><?xml version="1.0" encoding="utf-8"?>
<xdr:wsDr xmlns:xdr="http://schemas.openxmlformats.org/drawingml/2006/spreadsheetDrawing" xmlns:a="http://schemas.openxmlformats.org/drawingml/2006/main">
  <xdr:twoCellAnchor editAs="oneCell">
    <xdr:from>
      <xdr:col>2</xdr:col>
      <xdr:colOff>507999</xdr:colOff>
      <xdr:row>14</xdr:row>
      <xdr:rowOff>94824</xdr:rowOff>
    </xdr:from>
    <xdr:to>
      <xdr:col>7</xdr:col>
      <xdr:colOff>142873</xdr:colOff>
      <xdr:row>26</xdr:row>
      <xdr:rowOff>867</xdr:rowOff>
    </xdr:to>
    <xdr:pic>
      <xdr:nvPicPr>
        <xdr:cNvPr id="8" name="Picture 7">
          <a:extLst>
            <a:ext uri="{FF2B5EF4-FFF2-40B4-BE49-F238E27FC236}">
              <a16:creationId xmlns:a16="http://schemas.microsoft.com/office/drawing/2014/main" id="{9628AF39-3E50-1B4C-928A-0AC1FEC66C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62374" y="3007887"/>
          <a:ext cx="3008313" cy="2096793"/>
        </a:xfrm>
        <a:prstGeom prst="rect">
          <a:avLst/>
        </a:prstGeom>
      </xdr:spPr>
    </xdr:pic>
    <xdr:clientData/>
  </xdr:twoCellAnchor>
  <xdr:twoCellAnchor editAs="oneCell">
    <xdr:from>
      <xdr:col>9</xdr:col>
      <xdr:colOff>95251</xdr:colOff>
      <xdr:row>17</xdr:row>
      <xdr:rowOff>32728</xdr:rowOff>
    </xdr:from>
    <xdr:to>
      <xdr:col>14</xdr:col>
      <xdr:colOff>47627</xdr:colOff>
      <xdr:row>22</xdr:row>
      <xdr:rowOff>103187</xdr:rowOff>
    </xdr:to>
    <xdr:pic>
      <xdr:nvPicPr>
        <xdr:cNvPr id="10" name="Picture 9" descr="ATscale’s logo">
          <a:extLst>
            <a:ext uri="{FF2B5EF4-FFF2-40B4-BE49-F238E27FC236}">
              <a16:creationId xmlns:a16="http://schemas.microsoft.com/office/drawing/2014/main" id="{F624CED6-1F1E-4C6B-BDDE-A7857DA2342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13689" y="3493478"/>
          <a:ext cx="2928938" cy="983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2472088</xdr:colOff>
      <xdr:row>0</xdr:row>
      <xdr:rowOff>7055</xdr:rowOff>
    </xdr:from>
    <xdr:to>
      <xdr:col>2</xdr:col>
      <xdr:colOff>3078866</xdr:colOff>
      <xdr:row>2</xdr:row>
      <xdr:rowOff>140590</xdr:rowOff>
    </xdr:to>
    <xdr:pic>
      <xdr:nvPicPr>
        <xdr:cNvPr id="2" name="Graphic 1" descr="Presentation with pie chart">
          <a:hlinkClick xmlns:r="http://schemas.openxmlformats.org/officeDocument/2006/relationships" r:id="rId1" tooltip="Go to Results"/>
          <a:extLst>
            <a:ext uri="{FF2B5EF4-FFF2-40B4-BE49-F238E27FC236}">
              <a16:creationId xmlns:a16="http://schemas.microsoft.com/office/drawing/2014/main" id="{36113D2F-51C8-4131-97C1-965A8387C8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3369026" y="7055"/>
          <a:ext cx="606778" cy="609785"/>
        </a:xfrm>
        <a:prstGeom prst="rect">
          <a:avLst/>
        </a:prstGeom>
      </xdr:spPr>
    </xdr:pic>
    <xdr:clientData/>
  </xdr:twoCellAnchor>
  <xdr:twoCellAnchor editAs="oneCell">
    <xdr:from>
      <xdr:col>2</xdr:col>
      <xdr:colOff>1484312</xdr:colOff>
      <xdr:row>0</xdr:row>
      <xdr:rowOff>0</xdr:rowOff>
    </xdr:from>
    <xdr:to>
      <xdr:col>2</xdr:col>
      <xdr:colOff>2041701</xdr:colOff>
      <xdr:row>2</xdr:row>
      <xdr:rowOff>81520</xdr:rowOff>
    </xdr:to>
    <xdr:pic>
      <xdr:nvPicPr>
        <xdr:cNvPr id="3" name="Graphic 2" descr="Home">
          <a:hlinkClick xmlns:r="http://schemas.openxmlformats.org/officeDocument/2006/relationships" r:id="rId4" tooltip="Go to Guide"/>
          <a:extLst>
            <a:ext uri="{FF2B5EF4-FFF2-40B4-BE49-F238E27FC236}">
              <a16:creationId xmlns:a16="http://schemas.microsoft.com/office/drawing/2014/main" id="{5AF5E057-D5DB-4ED2-A33D-C459FB288C2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2381250" y="0"/>
          <a:ext cx="557389" cy="557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987776</xdr:colOff>
      <xdr:row>0</xdr:row>
      <xdr:rowOff>7055</xdr:rowOff>
    </xdr:from>
    <xdr:to>
      <xdr:col>2</xdr:col>
      <xdr:colOff>1594554</xdr:colOff>
      <xdr:row>3</xdr:row>
      <xdr:rowOff>45340</xdr:rowOff>
    </xdr:to>
    <xdr:pic>
      <xdr:nvPicPr>
        <xdr:cNvPr id="2" name="Graphic 1" descr="Presentation with pie chart">
          <a:hlinkClick xmlns:r="http://schemas.openxmlformats.org/officeDocument/2006/relationships" r:id="rId1" tooltip="Go to Results"/>
          <a:extLst>
            <a:ext uri="{FF2B5EF4-FFF2-40B4-BE49-F238E27FC236}">
              <a16:creationId xmlns:a16="http://schemas.microsoft.com/office/drawing/2014/main" id="{D1102094-9FCA-48C7-AA8D-8A86F62382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4448526" y="7055"/>
          <a:ext cx="606778" cy="609785"/>
        </a:xfrm>
        <a:prstGeom prst="rect">
          <a:avLst/>
        </a:prstGeom>
      </xdr:spPr>
    </xdr:pic>
    <xdr:clientData/>
  </xdr:twoCellAnchor>
  <xdr:twoCellAnchor editAs="oneCell">
    <xdr:from>
      <xdr:col>2</xdr:col>
      <xdr:colOff>0</xdr:colOff>
      <xdr:row>0</xdr:row>
      <xdr:rowOff>0</xdr:rowOff>
    </xdr:from>
    <xdr:to>
      <xdr:col>2</xdr:col>
      <xdr:colOff>557389</xdr:colOff>
      <xdr:row>2</xdr:row>
      <xdr:rowOff>176770</xdr:rowOff>
    </xdr:to>
    <xdr:pic>
      <xdr:nvPicPr>
        <xdr:cNvPr id="3" name="Graphic 2" descr="Home">
          <a:hlinkClick xmlns:r="http://schemas.openxmlformats.org/officeDocument/2006/relationships" r:id="rId4" tooltip="Go to Guide"/>
          <a:extLst>
            <a:ext uri="{FF2B5EF4-FFF2-40B4-BE49-F238E27FC236}">
              <a16:creationId xmlns:a16="http://schemas.microsoft.com/office/drawing/2014/main" id="{16DD8C31-6A59-401A-86AE-E28E50A062F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3460750" y="0"/>
          <a:ext cx="557389" cy="5577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987776</xdr:colOff>
      <xdr:row>0</xdr:row>
      <xdr:rowOff>7055</xdr:rowOff>
    </xdr:from>
    <xdr:to>
      <xdr:col>1</xdr:col>
      <xdr:colOff>1594554</xdr:colOff>
      <xdr:row>2</xdr:row>
      <xdr:rowOff>124715</xdr:rowOff>
    </xdr:to>
    <xdr:pic>
      <xdr:nvPicPr>
        <xdr:cNvPr id="2" name="Graphic 1" descr="Presentation with pie chart">
          <a:hlinkClick xmlns:r="http://schemas.openxmlformats.org/officeDocument/2006/relationships" r:id="rId1" tooltip="Go to Results"/>
          <a:extLst>
            <a:ext uri="{FF2B5EF4-FFF2-40B4-BE49-F238E27FC236}">
              <a16:creationId xmlns:a16="http://schemas.microsoft.com/office/drawing/2014/main" id="{9A93A9D9-F792-440B-A917-DCC5A40FB3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3249964" y="7055"/>
          <a:ext cx="606778" cy="609785"/>
        </a:xfrm>
        <a:prstGeom prst="rect">
          <a:avLst/>
        </a:prstGeom>
      </xdr:spPr>
    </xdr:pic>
    <xdr:clientData/>
  </xdr:twoCellAnchor>
  <xdr:twoCellAnchor editAs="oneCell">
    <xdr:from>
      <xdr:col>1</xdr:col>
      <xdr:colOff>0</xdr:colOff>
      <xdr:row>0</xdr:row>
      <xdr:rowOff>0</xdr:rowOff>
    </xdr:from>
    <xdr:to>
      <xdr:col>1</xdr:col>
      <xdr:colOff>557389</xdr:colOff>
      <xdr:row>2</xdr:row>
      <xdr:rowOff>65645</xdr:rowOff>
    </xdr:to>
    <xdr:pic>
      <xdr:nvPicPr>
        <xdr:cNvPr id="3" name="Graphic 2" descr="Home">
          <a:hlinkClick xmlns:r="http://schemas.openxmlformats.org/officeDocument/2006/relationships" r:id="rId4" tooltip="Go to Guide"/>
          <a:extLst>
            <a:ext uri="{FF2B5EF4-FFF2-40B4-BE49-F238E27FC236}">
              <a16:creationId xmlns:a16="http://schemas.microsoft.com/office/drawing/2014/main" id="{A486D365-9248-47FA-B5CA-013DB48046F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2262188" y="0"/>
          <a:ext cx="557389" cy="5577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987776</xdr:colOff>
      <xdr:row>0</xdr:row>
      <xdr:rowOff>7055</xdr:rowOff>
    </xdr:from>
    <xdr:to>
      <xdr:col>2</xdr:col>
      <xdr:colOff>1594554</xdr:colOff>
      <xdr:row>2</xdr:row>
      <xdr:rowOff>80618</xdr:rowOff>
    </xdr:to>
    <xdr:pic>
      <xdr:nvPicPr>
        <xdr:cNvPr id="4" name="Graphic 3" descr="Presentation with pie chart">
          <a:hlinkClick xmlns:r="http://schemas.openxmlformats.org/officeDocument/2006/relationships" r:id="rId1" tooltip="Go to Results"/>
          <a:extLst>
            <a:ext uri="{FF2B5EF4-FFF2-40B4-BE49-F238E27FC236}">
              <a16:creationId xmlns:a16="http://schemas.microsoft.com/office/drawing/2014/main" id="{E533723E-49E9-4BF4-A318-8F60C7603D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3090332" y="7055"/>
          <a:ext cx="606778" cy="609785"/>
        </a:xfrm>
        <a:prstGeom prst="rect">
          <a:avLst/>
        </a:prstGeom>
      </xdr:spPr>
    </xdr:pic>
    <xdr:clientData/>
  </xdr:twoCellAnchor>
  <xdr:twoCellAnchor editAs="oneCell">
    <xdr:from>
      <xdr:col>2</xdr:col>
      <xdr:colOff>0</xdr:colOff>
      <xdr:row>0</xdr:row>
      <xdr:rowOff>0</xdr:rowOff>
    </xdr:from>
    <xdr:to>
      <xdr:col>2</xdr:col>
      <xdr:colOff>557389</xdr:colOff>
      <xdr:row>2</xdr:row>
      <xdr:rowOff>21548</xdr:rowOff>
    </xdr:to>
    <xdr:pic>
      <xdr:nvPicPr>
        <xdr:cNvPr id="5" name="Graphic 4" descr="Home">
          <a:hlinkClick xmlns:r="http://schemas.openxmlformats.org/officeDocument/2006/relationships" r:id="rId4" tooltip="Go to Guide"/>
          <a:extLst>
            <a:ext uri="{FF2B5EF4-FFF2-40B4-BE49-F238E27FC236}">
              <a16:creationId xmlns:a16="http://schemas.microsoft.com/office/drawing/2014/main" id="{B3DC24CF-6CBB-420E-9402-767BBCECEB4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2102556" y="0"/>
          <a:ext cx="557389" cy="5577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130527</xdr:colOff>
      <xdr:row>0</xdr:row>
      <xdr:rowOff>7055</xdr:rowOff>
    </xdr:from>
    <xdr:to>
      <xdr:col>3</xdr:col>
      <xdr:colOff>737305</xdr:colOff>
      <xdr:row>2</xdr:row>
      <xdr:rowOff>140590</xdr:rowOff>
    </xdr:to>
    <xdr:pic>
      <xdr:nvPicPr>
        <xdr:cNvPr id="11" name="Graphic 10" descr="Presentation with pie chart">
          <a:hlinkClick xmlns:r="http://schemas.openxmlformats.org/officeDocument/2006/relationships" r:id="rId1" tooltip="Go to Results"/>
          <a:extLst>
            <a:ext uri="{FF2B5EF4-FFF2-40B4-BE49-F238E27FC236}">
              <a16:creationId xmlns:a16="http://schemas.microsoft.com/office/drawing/2014/main" id="{FFFC7F2B-E04D-41F8-84F2-7E2E0B849F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242402" y="7055"/>
          <a:ext cx="606778" cy="609785"/>
        </a:xfrm>
        <a:prstGeom prst="rect">
          <a:avLst/>
        </a:prstGeom>
      </xdr:spPr>
    </xdr:pic>
    <xdr:clientData/>
  </xdr:twoCellAnchor>
  <xdr:twoCellAnchor editAs="oneCell">
    <xdr:from>
      <xdr:col>2</xdr:col>
      <xdr:colOff>404813</xdr:colOff>
      <xdr:row>0</xdr:row>
      <xdr:rowOff>0</xdr:rowOff>
    </xdr:from>
    <xdr:to>
      <xdr:col>2</xdr:col>
      <xdr:colOff>962202</xdr:colOff>
      <xdr:row>2</xdr:row>
      <xdr:rowOff>81520</xdr:rowOff>
    </xdr:to>
    <xdr:pic>
      <xdr:nvPicPr>
        <xdr:cNvPr id="12" name="Graphic 11" descr="Home">
          <a:hlinkClick xmlns:r="http://schemas.openxmlformats.org/officeDocument/2006/relationships" r:id="rId4" tooltip="Go to Guide"/>
          <a:extLst>
            <a:ext uri="{FF2B5EF4-FFF2-40B4-BE49-F238E27FC236}">
              <a16:creationId xmlns:a16="http://schemas.microsoft.com/office/drawing/2014/main" id="{ED2C3B37-AC8D-4718-8D49-84B5D589DB0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5254626" y="0"/>
          <a:ext cx="557389" cy="5577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599721</xdr:colOff>
      <xdr:row>5</xdr:row>
      <xdr:rowOff>211666</xdr:rowOff>
    </xdr:from>
    <xdr:to>
      <xdr:col>10</xdr:col>
      <xdr:colOff>14111</xdr:colOff>
      <xdr:row>23</xdr:row>
      <xdr:rowOff>112889</xdr:rowOff>
    </xdr:to>
    <xdr:graphicFrame macro="">
      <xdr:nvGraphicFramePr>
        <xdr:cNvPr id="11" name="Chart 10">
          <a:extLst>
            <a:ext uri="{FF2B5EF4-FFF2-40B4-BE49-F238E27FC236}">
              <a16:creationId xmlns:a16="http://schemas.microsoft.com/office/drawing/2014/main" id="{E326649B-8C8F-454E-ADFC-E890AFD7D3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606776</xdr:colOff>
      <xdr:row>45</xdr:row>
      <xdr:rowOff>7054</xdr:rowOff>
    </xdr:from>
    <xdr:to>
      <xdr:col>10</xdr:col>
      <xdr:colOff>0</xdr:colOff>
      <xdr:row>63</xdr:row>
      <xdr:rowOff>14111</xdr:rowOff>
    </xdr:to>
    <xdr:graphicFrame macro="">
      <xdr:nvGraphicFramePr>
        <xdr:cNvPr id="4" name="Chart 3">
          <a:extLst>
            <a:ext uri="{FF2B5EF4-FFF2-40B4-BE49-F238E27FC236}">
              <a16:creationId xmlns:a16="http://schemas.microsoft.com/office/drawing/2014/main" id="{3E21F01F-55EA-4AEF-9329-233EA1E584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28221</xdr:colOff>
      <xdr:row>45</xdr:row>
      <xdr:rowOff>7054</xdr:rowOff>
    </xdr:from>
    <xdr:to>
      <xdr:col>21</xdr:col>
      <xdr:colOff>7056</xdr:colOff>
      <xdr:row>62</xdr:row>
      <xdr:rowOff>155221</xdr:rowOff>
    </xdr:to>
    <xdr:graphicFrame macro="">
      <xdr:nvGraphicFramePr>
        <xdr:cNvPr id="5" name="Chart 4">
          <a:extLst>
            <a:ext uri="{FF2B5EF4-FFF2-40B4-BE49-F238E27FC236}">
              <a16:creationId xmlns:a16="http://schemas.microsoft.com/office/drawing/2014/main" id="{8A5EC8EE-6E73-4962-9E95-BF05660F9D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7054</xdr:colOff>
      <xdr:row>66</xdr:row>
      <xdr:rowOff>7054</xdr:rowOff>
    </xdr:from>
    <xdr:to>
      <xdr:col>9</xdr:col>
      <xdr:colOff>592667</xdr:colOff>
      <xdr:row>83</xdr:row>
      <xdr:rowOff>155221</xdr:rowOff>
    </xdr:to>
    <xdr:graphicFrame macro="">
      <xdr:nvGraphicFramePr>
        <xdr:cNvPr id="6" name="Chart 5">
          <a:extLst>
            <a:ext uri="{FF2B5EF4-FFF2-40B4-BE49-F238E27FC236}">
              <a16:creationId xmlns:a16="http://schemas.microsoft.com/office/drawing/2014/main" id="{9F10F48E-F984-4BF9-8C43-CC7F3FC0F0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26</xdr:row>
      <xdr:rowOff>706</xdr:rowOff>
    </xdr:from>
    <xdr:to>
      <xdr:col>9</xdr:col>
      <xdr:colOff>599723</xdr:colOff>
      <xdr:row>41</xdr:row>
      <xdr:rowOff>0</xdr:rowOff>
    </xdr:to>
    <xdr:graphicFrame macro="">
      <xdr:nvGraphicFramePr>
        <xdr:cNvPr id="2" name="Chart 1">
          <a:extLst>
            <a:ext uri="{FF2B5EF4-FFF2-40B4-BE49-F238E27FC236}">
              <a16:creationId xmlns:a16="http://schemas.microsoft.com/office/drawing/2014/main" id="{6E0D080D-D071-444E-B740-9CD1E020BF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331611</xdr:colOff>
      <xdr:row>26</xdr:row>
      <xdr:rowOff>7056</xdr:rowOff>
    </xdr:from>
    <xdr:to>
      <xdr:col>20</xdr:col>
      <xdr:colOff>592668</xdr:colOff>
      <xdr:row>41</xdr:row>
      <xdr:rowOff>6349</xdr:rowOff>
    </xdr:to>
    <xdr:graphicFrame macro="">
      <xdr:nvGraphicFramePr>
        <xdr:cNvPr id="8" name="Chart 7">
          <a:extLst>
            <a:ext uri="{FF2B5EF4-FFF2-40B4-BE49-F238E27FC236}">
              <a16:creationId xmlns:a16="http://schemas.microsoft.com/office/drawing/2014/main" id="{288B1011-95C9-4E22-B15F-CEB3FE5C7C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8</xdr:col>
      <xdr:colOff>423332</xdr:colOff>
      <xdr:row>0</xdr:row>
      <xdr:rowOff>49389</xdr:rowOff>
    </xdr:from>
    <xdr:to>
      <xdr:col>9</xdr:col>
      <xdr:colOff>423332</xdr:colOff>
      <xdr:row>3</xdr:row>
      <xdr:rowOff>3007</xdr:rowOff>
    </xdr:to>
    <xdr:pic>
      <xdr:nvPicPr>
        <xdr:cNvPr id="15" name="Graphic 14" descr="Presentation with pie chart">
          <a:hlinkClick xmlns:r="http://schemas.openxmlformats.org/officeDocument/2006/relationships" r:id="rId7" tooltip="Go to Results"/>
          <a:extLst>
            <a:ext uri="{FF2B5EF4-FFF2-40B4-BE49-F238E27FC236}">
              <a16:creationId xmlns:a16="http://schemas.microsoft.com/office/drawing/2014/main" id="{F961E4DE-8CC9-44BA-8FB0-322CC931BD6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 uri="{96DAC541-7B7A-43D3-8B79-37D633B846F1}">
              <asvg:svgBlip xmlns:asvg="http://schemas.microsoft.com/office/drawing/2016/SVG/main" xmlns="" r:embed="rId9"/>
            </a:ext>
          </a:extLst>
        </a:blip>
        <a:stretch>
          <a:fillRect/>
        </a:stretch>
      </xdr:blipFill>
      <xdr:spPr>
        <a:xfrm>
          <a:off x="5580943" y="49389"/>
          <a:ext cx="606778" cy="609785"/>
        </a:xfrm>
        <a:prstGeom prst="rect">
          <a:avLst/>
        </a:prstGeom>
      </xdr:spPr>
    </xdr:pic>
    <xdr:clientData/>
  </xdr:twoCellAnchor>
  <xdr:twoCellAnchor editAs="oneCell">
    <xdr:from>
      <xdr:col>7</xdr:col>
      <xdr:colOff>42334</xdr:colOff>
      <xdr:row>0</xdr:row>
      <xdr:rowOff>42334</xdr:rowOff>
    </xdr:from>
    <xdr:to>
      <xdr:col>7</xdr:col>
      <xdr:colOff>599723</xdr:colOff>
      <xdr:row>2</xdr:row>
      <xdr:rowOff>141493</xdr:rowOff>
    </xdr:to>
    <xdr:pic>
      <xdr:nvPicPr>
        <xdr:cNvPr id="16" name="Graphic 15" descr="Home">
          <a:hlinkClick xmlns:r="http://schemas.openxmlformats.org/officeDocument/2006/relationships" r:id="rId10" tooltip="Go to Guide"/>
          <a:extLst>
            <a:ext uri="{FF2B5EF4-FFF2-40B4-BE49-F238E27FC236}">
              <a16:creationId xmlns:a16="http://schemas.microsoft.com/office/drawing/2014/main" id="{0D95C5F2-EC71-4143-9812-5589C6B7658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xmlns="" r:embed="rId12"/>
            </a:ext>
          </a:extLst>
        </a:blip>
        <a:stretch>
          <a:fillRect/>
        </a:stretch>
      </xdr:blipFill>
      <xdr:spPr>
        <a:xfrm>
          <a:off x="4593167" y="42334"/>
          <a:ext cx="557389" cy="557770"/>
        </a:xfrm>
        <a:prstGeom prst="rect">
          <a:avLst/>
        </a:prstGeom>
      </xdr:spPr>
    </xdr:pic>
    <xdr:clientData/>
  </xdr:twoCellAnchor>
  <xdr:twoCellAnchor>
    <xdr:from>
      <xdr:col>12</xdr:col>
      <xdr:colOff>28222</xdr:colOff>
      <xdr:row>6</xdr:row>
      <xdr:rowOff>7053</xdr:rowOff>
    </xdr:from>
    <xdr:to>
      <xdr:col>21</xdr:col>
      <xdr:colOff>0</xdr:colOff>
      <xdr:row>23</xdr:row>
      <xdr:rowOff>112889</xdr:rowOff>
    </xdr:to>
    <xdr:graphicFrame macro="">
      <xdr:nvGraphicFramePr>
        <xdr:cNvPr id="12" name="Chart 11">
          <a:extLst>
            <a:ext uri="{FF2B5EF4-FFF2-40B4-BE49-F238E27FC236}">
              <a16:creationId xmlns:a16="http://schemas.microsoft.com/office/drawing/2014/main" id="{F529B773-697A-401E-8B4E-4BE9984BB4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987776</xdr:colOff>
      <xdr:row>0</xdr:row>
      <xdr:rowOff>7055</xdr:rowOff>
    </xdr:from>
    <xdr:to>
      <xdr:col>2</xdr:col>
      <xdr:colOff>451554</xdr:colOff>
      <xdr:row>2</xdr:row>
      <xdr:rowOff>140590</xdr:rowOff>
    </xdr:to>
    <xdr:pic>
      <xdr:nvPicPr>
        <xdr:cNvPr id="2" name="Graphic 1" descr="Presentation with pie chart">
          <a:hlinkClick xmlns:r="http://schemas.openxmlformats.org/officeDocument/2006/relationships" r:id="rId1" tooltip="Go to Results"/>
          <a:extLst>
            <a:ext uri="{FF2B5EF4-FFF2-40B4-BE49-F238E27FC236}">
              <a16:creationId xmlns:a16="http://schemas.microsoft.com/office/drawing/2014/main" id="{A28E8CAC-6AD7-478A-B706-7D2EE51751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4424714" y="7055"/>
          <a:ext cx="606778" cy="609785"/>
        </a:xfrm>
        <a:prstGeom prst="rect">
          <a:avLst/>
        </a:prstGeom>
      </xdr:spPr>
    </xdr:pic>
    <xdr:clientData/>
  </xdr:twoCellAnchor>
  <xdr:twoCellAnchor editAs="oneCell">
    <xdr:from>
      <xdr:col>1</xdr:col>
      <xdr:colOff>0</xdr:colOff>
      <xdr:row>0</xdr:row>
      <xdr:rowOff>0</xdr:rowOff>
    </xdr:from>
    <xdr:to>
      <xdr:col>1</xdr:col>
      <xdr:colOff>557389</xdr:colOff>
      <xdr:row>2</xdr:row>
      <xdr:rowOff>81520</xdr:rowOff>
    </xdr:to>
    <xdr:pic>
      <xdr:nvPicPr>
        <xdr:cNvPr id="3" name="Graphic 2" descr="Home">
          <a:hlinkClick xmlns:r="http://schemas.openxmlformats.org/officeDocument/2006/relationships" r:id="rId4" tooltip="Go to Guide"/>
          <a:extLst>
            <a:ext uri="{FF2B5EF4-FFF2-40B4-BE49-F238E27FC236}">
              <a16:creationId xmlns:a16="http://schemas.microsoft.com/office/drawing/2014/main" id="{0911FE3A-8E45-43E0-B960-23FC84EC9E0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3436938" y="0"/>
          <a:ext cx="557389" cy="5577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21119_NSP_AQ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bbosa/Desktop/CHAI/ATscale/UHC%20AT%20Costing/Tools/ATscale_CostingTool_2021.04.15_South%20Africa_Wheelchair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Jennifer%20Wong\Box%20Sync\Programs\Health%20Financing\2.%20HIV%20Financing\NSP%20Revision\Concept%20Note\Consolidated%20back-up%20for%20Travor%20(jwong@clintonhealthaccess.org)\HIV-TB%20JCN%20Financial%20Analys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NOP"/>
      <sheetName val="Main"/>
      <sheetName val="procurement commodities"/>
      <sheetName val="Services &amp; Maintenance"/>
      <sheetName val="book 3"/>
      <sheetName val="Management and coordination"/>
      <sheetName val="Research and development"/>
      <sheetName val="Communications"/>
      <sheetName val="Distances"/>
      <sheetName val="Transport and Vehicles"/>
      <sheetName val="Salaries"/>
      <sheetName val="Informatic goods"/>
      <sheetName val="Meetings&amp;event planning"/>
      <sheetName val="ASSUMPTIONS COM"/>
      <sheetName val="Current NSP"/>
      <sheetName val="RSSH HIV NSP"/>
      <sheetName val="OLD NSP&gt;&gt;"/>
      <sheetName val="READ FIRST"/>
      <sheetName val="VMMC"/>
      <sheetName val="Prevention 1"/>
      <sheetName val="Prevention"/>
      <sheetName val="Treatment&amp;Care"/>
      <sheetName val="t&amp;c"/>
      <sheetName val="Sheet5"/>
      <sheetName val="Impact Mitigation"/>
      <sheetName val="PM &amp; Coordination"/>
      <sheetName val="HIV GF"/>
      <sheetName val="RSSH GF"/>
      <sheetName val="1 Prev"/>
      <sheetName val="Sheet6"/>
      <sheetName val="Sheet2"/>
      <sheetName val="UID"/>
      <sheetName val="1.1Assumptions"/>
      <sheetName val="1.2Recurrent Costs"/>
      <sheetName val="Sheet4"/>
      <sheetName val="121119_NSP_AQN"/>
    </sheetNames>
    <sheetDataSet>
      <sheetData sheetId="0"/>
      <sheetData sheetId="1" refreshError="1"/>
      <sheetData sheetId="2" refreshError="1"/>
      <sheetData sheetId="3" refreshError="1"/>
      <sheetData sheetId="4" refreshError="1"/>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Scale-up"/>
      <sheetName val="Coverage"/>
      <sheetName val="Custom_Package"/>
      <sheetName val="Custom_STPs"/>
      <sheetName val="Custom_Assistive_Devices"/>
      <sheetName val="Staff_Costs"/>
      <sheetName val="Start_Up_Capital_Costs"/>
      <sheetName val="Training"/>
      <sheetName val="Other_Recurrent_Costs"/>
      <sheetName val="Supervision_Management"/>
      <sheetName val="Financing"/>
      <sheetName val="Prevalence"/>
      <sheetName val="Demography"/>
      <sheetName val="Summary_RT"/>
      <sheetName val="STP_Summary"/>
      <sheetName val="Package_Services"/>
      <sheetName val="Cost_by_Input"/>
      <sheetName val="Cost_per_Service"/>
      <sheetName val="Summary_Tables"/>
      <sheetName val="Annex1. Country_Database"/>
      <sheetName val="Annex2. Salary_Scales"/>
      <sheetName val="Annex3. HRH_Planning"/>
      <sheetName val="Annex4. Hearing_Equipment_List"/>
      <sheetName val="Annex5.1 AT_Catalogue_Hearing"/>
      <sheetName val="Annex5.2 AT_Catalogue_Mobility"/>
      <sheetName val="Annex5.3 AT_Catalogue_Vision"/>
      <sheetName val="Lists"/>
      <sheetName val="Back_Calculations"/>
      <sheetName val="Title"/>
      <sheetName val="Guide"/>
      <sheetName val="Package_Service"/>
      <sheetName val="Assistive_Products"/>
      <sheetName val="Treatment_Guidelines"/>
      <sheetName val="Graphs"/>
      <sheetName val="AP_Quantification"/>
      <sheetName val="Summary_HCW"/>
      <sheetName val="Quantification"/>
      <sheetName val="Summary_Program"/>
    </sheetNames>
    <sheetDataSet>
      <sheetData sheetId="0">
        <row r="14">
          <cell r="D14" t="str">
            <v>ZAR</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3">
          <cell r="J13">
            <v>0</v>
          </cell>
        </row>
      </sheetData>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f Allocation Decisions"/>
      <sheetName val="Disease allocation"/>
      <sheetName val="Allocation activity detail"/>
      <sheetName val="Gap"/>
      <sheetName val="Investment Framework Table"/>
      <sheetName val="HSS components-&gt;"/>
      <sheetName val="HRH"/>
      <sheetName val="Supply Chain"/>
      <sheetName val="Labs"/>
      <sheetName val="FM"/>
      <sheetName val="Exhibits for section 2--&gt;"/>
      <sheetName val="2.1.a HIV Program Areas"/>
      <sheetName val="2.1.a HIV Cost Categories"/>
      <sheetName val="2.1.a TB Program Areas"/>
      <sheetName val="2.1.a TB Cost Categories"/>
      <sheetName val="Other RM data"/>
      <sheetName val="RM data pivot"/>
      <sheetName val="Gap back-up data--&gt;"/>
      <sheetName val="TB Gap data"/>
      <sheetName val="HIV NSP"/>
      <sheetName val="HIV RM Data"/>
      <sheetName val="HIV Unit Commodity Gap --&gt;"/>
      <sheetName val="Commodity needs summarized"/>
      <sheetName val="Summary"/>
      <sheetName val="Annex 1a Pharm &amp; Health Product"/>
      <sheetName val="Annex 1b PSM Related costs"/>
      <sheetName val="5A order 2 Cost savings"/>
      <sheetName val="Commodity Categories"/>
      <sheetName val="HIV-TB JCN Financial Analysis"/>
    </sheetNames>
    <definedNames>
      <definedName name="Header1"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2">
          <cell r="D12">
            <v>4.5999999999999999E-2</v>
          </cell>
        </row>
      </sheetData>
      <sheetData sheetId="26"/>
      <sheetData sheetId="27"/>
      <sheetData sheetId="28" refreshError="1"/>
    </sheetDataSet>
  </externalBook>
</externalLink>
</file>

<file path=xl/tables/table1.xml><?xml version="1.0" encoding="utf-8"?>
<table xmlns="http://schemas.openxmlformats.org/spreadsheetml/2006/main" id="1" name="Detailed_budget_table" displayName="Detailed_budget_table" ref="B6:Z1199" totalsRowShown="0" headerRowDxfId="48" dataDxfId="46" headerRowBorderDxfId="47">
  <autoFilter ref="B6:Z1199"/>
  <tableColumns count="25">
    <tableColumn id="5" name="Thematic Area " dataDxfId="45"/>
    <tableColumn id="1" name="Intervention " dataDxfId="44"/>
    <tableColumn id="2" name="Activity " dataDxfId="43"/>
    <tableColumn id="11" name="Description" dataDxfId="42"/>
    <tableColumn id="3" name="Cost Category" dataDxfId="41"/>
    <tableColumn id="4" name="Cost Item" dataDxfId="40"/>
    <tableColumn id="8" name="Unit Cost Available?" dataDxfId="39"/>
    <tableColumn id="6" name="Unit Cost" dataDxfId="38">
      <calculatedColumnFormula>IF(Detailed_budget_table[[#This Row],[Unit Cost Available?]]="Yes",IFERROR(INDEX(unit_cost,MATCH(Detailed_budget_table[[#This Row],[Cost Item]],cost_item_lookup,0)),""),0)</calculatedColumnFormula>
    </tableColumn>
    <tableColumn id="14" name="Cost Unit" dataDxfId="37">
      <calculatedColumnFormula>IF(H7="Yes",IF(G7="","",INDEX(cost_item_lookup_table[Cost Unit],(MATCH(G7,cost_item_lookup_table[Cost Item],0)))),0)</calculatedColumnFormula>
    </tableColumn>
    <tableColumn id="7" name="Y1_Quantity (e.g Units per Year)" dataDxfId="36"/>
    <tableColumn id="9" name="Y1_Frequency (e.g Number of Visits/Meetings per Year)" dataDxfId="35">
      <calculatedColumnFormula>RANDBETWEEN(1,10)</calculatedColumnFormula>
    </tableColumn>
    <tableColumn id="10" name="Y2_Quantity (e.g Units per Year)" dataDxfId="34">
      <calculatedColumnFormula>RANDBETWEEN(1,10)</calculatedColumnFormula>
    </tableColumn>
    <tableColumn id="12" name="Y2_Frequency (e.g Number of Visits/Meetings per Year)" dataDxfId="33">
      <calculatedColumnFormula>RANDBETWEEN(1,10)</calculatedColumnFormula>
    </tableColumn>
    <tableColumn id="13" name="Y3_Quantity (e.g Units per Year)" dataDxfId="32">
      <calculatedColumnFormula>RANDBETWEEN(1,10)</calculatedColumnFormula>
    </tableColumn>
    <tableColumn id="15" name="Y3_Frequency (e.g Number of Visits/Meetings per Year)" dataDxfId="31">
      <calculatedColumnFormula>RANDBETWEEN(1,10)</calculatedColumnFormula>
    </tableColumn>
    <tableColumn id="16" name="Y4_Quantity (e.g Units per Year)" dataDxfId="30">
      <calculatedColumnFormula>RANDBETWEEN(1,10)</calculatedColumnFormula>
    </tableColumn>
    <tableColumn id="18" name="Y4_Frequency (e.g Number of Visits/Meetings per Year)" dataDxfId="29">
      <calculatedColumnFormula>RANDBETWEEN(1,10)</calculatedColumnFormula>
    </tableColumn>
    <tableColumn id="19" name="Y5_Quantity (e.g Units per Year)" dataDxfId="28">
      <calculatedColumnFormula>RANDBETWEEN(1,10)</calculatedColumnFormula>
    </tableColumn>
    <tableColumn id="21" name="Y5_Frequency (e.g Number of Visits/Meetings per Year)" dataDxfId="27">
      <calculatedColumnFormula>RANDBETWEEN(1,10)</calculatedColumnFormula>
    </tableColumn>
    <tableColumn id="23" name="Y1 Total Cost Budget Line" dataDxfId="26">
      <calculatedColumnFormula>IF(IF(OR(K7="",L7="",$I7=""),"",K7*L7*$I7)="",0,K7*L7*$I7)</calculatedColumnFormula>
    </tableColumn>
    <tableColumn id="24" name="Y2 Total Cost Budget Line" dataDxfId="25">
      <calculatedColumnFormula>IF(IF(OR(M7="",N7="",$I7=""),"",M7*N7*$I7)="",0,M7*N7*$I7)</calculatedColumnFormula>
    </tableColumn>
    <tableColumn id="25" name="Y3 Total Cost Budget Line" dataDxfId="24">
      <calculatedColumnFormula>IF(IF(OR(O7="",P7="",$I7=""),"",O7*P7*$I7)="",0,O7*P7*$I7)</calculatedColumnFormula>
    </tableColumn>
    <tableColumn id="26" name="Y4 Total Cost Budget Line" dataDxfId="23">
      <calculatedColumnFormula>IF(IF(OR(Q7="",R7="",$I7=""),"",Q7*R7*$I7)="",0,Q7*R7*$I7)</calculatedColumnFormula>
    </tableColumn>
    <tableColumn id="27" name="Y5 Total Cost Budget Line" dataDxfId="22">
      <calculatedColumnFormula>IF(IF(OR(S7="",T7="",$I7=""),"",S7*T7*$I7)="",0,S7*T7*$I7)</calculatedColumnFormula>
    </tableColumn>
    <tableColumn id="22" name="Total Y1-Y5 Cost Budget Line" dataDxfId="21">
      <calculatedColumnFormula>SUM(Detailed_budget_table[[#This Row],[Y1 Total Cost Budget Line]:[Y5 Total Cost Budget Line]])</calculatedColumnFormula>
    </tableColumn>
  </tableColumns>
  <tableStyleInfo showFirstColumn="0" showLastColumn="0" showRowStripes="1" showColumnStripes="0"/>
</table>
</file>

<file path=xl/tables/table2.xml><?xml version="1.0" encoding="utf-8"?>
<table xmlns="http://schemas.openxmlformats.org/spreadsheetml/2006/main" id="3" name="cost_item_lookup_table" displayName="cost_item_lookup_table" ref="A6:I990" totalsRowShown="0" headerRowDxfId="20" dataDxfId="19" headerRowCellStyle="Normal 2" dataCellStyle="Normal 2">
  <autoFilter ref="A6:I990"/>
  <tableColumns count="9">
    <tableColumn id="2" name="Cost Item" dataDxfId="18" dataCellStyle="Normal 2"/>
    <tableColumn id="1" name="Description" dataDxfId="17" dataCellStyle="Normal 2"/>
    <tableColumn id="3" name=" Cost (Source)" dataDxfId="16" dataCellStyle="Normal 2"/>
    <tableColumn id="4" name="Cost Unit (Source)" dataDxfId="15" dataCellStyle="Normal 2"/>
    <tableColumn id="5" name="Cost Year" dataDxfId="14" dataCellStyle="Normal 2"/>
    <tableColumn id="6" name="Inflated Years " dataDxfId="13" dataCellStyle="Normal 2"/>
    <tableColumn id="7" name="Source" dataDxfId="12" dataCellStyle="Normal 2"/>
    <tableColumn id="8" name="Unit Cost " dataDxfId="11" dataCellStyle="Normal 2">
      <calculatedColumnFormula>IFERROR(C7*VLOOKUP(F7,Back_Calculations!$D$7:$E$13,2,FALSE),0)</calculatedColumnFormula>
    </tableColumn>
    <tableColumn id="9" name="Cost Unit" dataDxfId="10"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R29"/>
  <sheetViews>
    <sheetView showGridLines="0" zoomScale="90" zoomScaleNormal="90" workbookViewId="0">
      <selection activeCell="O12" sqref="O12"/>
    </sheetView>
  </sheetViews>
  <sheetFormatPr baseColWidth="10" defaultColWidth="8.5546875" defaultRowHeight="13.8"/>
  <cols>
    <col min="1" max="1" width="4.44140625" style="9" customWidth="1"/>
    <col min="2" max="2" width="18.44140625" style="9" customWidth="1"/>
    <col min="3" max="4" width="8.5546875" style="9"/>
    <col min="5" max="5" width="14.21875" style="9" customWidth="1"/>
    <col min="6" max="16384" width="8.5546875" style="9"/>
  </cols>
  <sheetData>
    <row r="1" spans="1:18" ht="9.4499999999999993" customHeight="1"/>
    <row r="2" spans="1:18" s="285" customFormat="1" ht="42.45" customHeight="1">
      <c r="A2" s="410" t="s">
        <v>856</v>
      </c>
      <c r="B2" s="410"/>
      <c r="C2" s="410"/>
      <c r="D2" s="410"/>
      <c r="E2" s="410"/>
      <c r="F2" s="410"/>
      <c r="G2" s="410"/>
      <c r="H2" s="410"/>
      <c r="I2" s="410"/>
      <c r="J2" s="410"/>
      <c r="K2" s="410"/>
      <c r="L2" s="410"/>
      <c r="M2" s="410"/>
      <c r="N2" s="410"/>
      <c r="O2" s="410"/>
      <c r="P2" s="410"/>
      <c r="Q2" s="410"/>
      <c r="R2" s="410"/>
    </row>
    <row r="3" spans="1:18" ht="14.4">
      <c r="B3" s="39" t="s">
        <v>810</v>
      </c>
    </row>
    <row r="4" spans="1:18" ht="20.100000000000001" customHeight="1">
      <c r="A4" s="8"/>
      <c r="B4" s="8"/>
      <c r="C4" s="8"/>
      <c r="D4" s="8"/>
      <c r="E4" s="8"/>
      <c r="F4" s="8"/>
      <c r="G4" s="8"/>
      <c r="H4" s="8"/>
      <c r="I4" s="8"/>
      <c r="J4" s="8"/>
      <c r="K4" s="8"/>
      <c r="L4" s="8"/>
      <c r="M4" s="8"/>
    </row>
    <row r="5" spans="1:18" ht="14.4">
      <c r="A5" s="8"/>
      <c r="B5" s="8"/>
      <c r="C5" s="8"/>
      <c r="D5" s="8"/>
      <c r="E5" s="8"/>
      <c r="F5" s="8"/>
      <c r="G5" s="8"/>
      <c r="H5" s="8"/>
      <c r="I5" s="8"/>
      <c r="J5" s="8"/>
      <c r="K5" s="8"/>
      <c r="L5" s="8"/>
      <c r="M5" s="8"/>
    </row>
    <row r="6" spans="1:18" ht="14.4">
      <c r="A6" s="8"/>
      <c r="B6" s="8"/>
      <c r="F6" s="8"/>
      <c r="G6" s="10"/>
      <c r="H6" s="411"/>
      <c r="I6" s="411"/>
      <c r="J6" s="8"/>
      <c r="K6" s="8"/>
      <c r="L6" s="8"/>
      <c r="M6" s="8"/>
    </row>
    <row r="7" spans="1:18" ht="14.4">
      <c r="A7" s="8"/>
      <c r="B7" s="8"/>
      <c r="F7" s="8"/>
      <c r="G7" s="11"/>
      <c r="H7" s="8"/>
      <c r="I7" s="8"/>
      <c r="J7" s="8"/>
      <c r="K7" s="8"/>
      <c r="L7" s="8"/>
      <c r="M7" s="8"/>
    </row>
    <row r="8" spans="1:18" ht="14.4">
      <c r="A8" s="8"/>
      <c r="B8" s="8"/>
      <c r="F8" s="191"/>
      <c r="G8" s="10"/>
      <c r="I8" s="284" t="s">
        <v>836</v>
      </c>
      <c r="J8" s="8"/>
      <c r="K8" s="8"/>
      <c r="L8" s="8"/>
      <c r="M8" s="8"/>
    </row>
    <row r="9" spans="1:18" ht="14.4">
      <c r="A9" s="8"/>
      <c r="B9" s="8"/>
      <c r="C9" s="8"/>
      <c r="D9" s="8"/>
      <c r="E9" s="8"/>
      <c r="F9" s="8"/>
      <c r="G9" s="8"/>
      <c r="H9" s="8"/>
      <c r="I9" s="8"/>
      <c r="J9" s="8"/>
      <c r="K9" s="8"/>
      <c r="L9" s="8"/>
      <c r="M9" s="8"/>
    </row>
    <row r="10" spans="1:18" ht="14.4">
      <c r="A10" s="8"/>
      <c r="B10" s="8"/>
      <c r="C10" s="8"/>
      <c r="D10" s="8"/>
      <c r="E10" s="8"/>
      <c r="F10" s="78"/>
      <c r="G10" s="8"/>
      <c r="H10" s="8"/>
      <c r="I10" s="8"/>
      <c r="J10" s="8"/>
      <c r="K10" s="8"/>
      <c r="L10" s="8"/>
      <c r="M10" s="8"/>
    </row>
    <row r="11" spans="1:18" ht="14.4">
      <c r="A11" s="8"/>
      <c r="B11" s="8"/>
      <c r="C11" s="8"/>
      <c r="D11" s="8"/>
      <c r="E11" s="8"/>
      <c r="F11" s="8"/>
      <c r="H11" s="11" t="s">
        <v>832</v>
      </c>
      <c r="J11" s="8"/>
      <c r="K11" s="8"/>
      <c r="L11" s="8"/>
      <c r="M11" s="8"/>
    </row>
    <row r="12" spans="1:18" ht="14.4">
      <c r="A12" s="8"/>
      <c r="B12" s="8"/>
      <c r="C12" s="8"/>
      <c r="D12" s="11" t="s">
        <v>830</v>
      </c>
      <c r="E12" s="11"/>
      <c r="F12" s="11"/>
      <c r="G12" s="11"/>
      <c r="H12" s="11"/>
      <c r="I12" s="11"/>
      <c r="J12" s="11"/>
      <c r="K12" s="11"/>
      <c r="L12" s="11"/>
      <c r="M12" s="11"/>
      <c r="N12" s="11"/>
      <c r="O12" s="11"/>
    </row>
    <row r="13" spans="1:18" ht="14.4">
      <c r="A13" s="8"/>
      <c r="B13" s="8"/>
      <c r="C13" s="8"/>
      <c r="D13" s="11" t="s">
        <v>831</v>
      </c>
      <c r="E13" s="11"/>
      <c r="F13" s="11"/>
      <c r="G13" s="11"/>
      <c r="H13" s="11"/>
      <c r="I13" s="11"/>
      <c r="J13" s="11"/>
      <c r="K13" s="11"/>
      <c r="L13" s="11"/>
      <c r="M13" s="11"/>
      <c r="N13" s="11"/>
      <c r="O13" s="11"/>
    </row>
    <row r="14" spans="1:18" ht="14.4">
      <c r="A14" s="8"/>
      <c r="B14" s="8"/>
      <c r="C14" s="8"/>
      <c r="D14" s="8"/>
      <c r="E14" s="8"/>
      <c r="F14" s="8"/>
      <c r="G14" s="8"/>
      <c r="H14" s="8"/>
      <c r="I14" s="8"/>
      <c r="J14" s="8"/>
      <c r="K14" s="8"/>
      <c r="L14" s="8"/>
      <c r="M14" s="8"/>
    </row>
    <row r="15" spans="1:18" ht="14.4">
      <c r="A15" s="8"/>
      <c r="B15" s="8"/>
      <c r="C15" s="8"/>
      <c r="D15" s="8"/>
      <c r="E15" s="8"/>
      <c r="F15" s="8"/>
      <c r="G15" s="8"/>
      <c r="H15" s="8"/>
      <c r="I15" s="8"/>
      <c r="J15" s="8"/>
      <c r="K15" s="8"/>
      <c r="L15" s="8"/>
      <c r="M15" s="8"/>
    </row>
    <row r="16" spans="1:18" ht="14.4">
      <c r="A16" s="8"/>
      <c r="B16" s="8"/>
      <c r="C16" s="8"/>
      <c r="D16" s="8"/>
      <c r="E16" s="8"/>
      <c r="F16"/>
      <c r="G16" s="8"/>
      <c r="H16" s="8"/>
      <c r="I16" s="8"/>
      <c r="J16" s="8"/>
      <c r="K16" s="8"/>
      <c r="L16" s="8"/>
      <c r="M16" s="8"/>
    </row>
    <row r="17" spans="1:13" ht="14.4">
      <c r="A17" s="8"/>
      <c r="B17" s="8"/>
      <c r="C17" s="8"/>
      <c r="D17" s="8"/>
      <c r="E17" s="8"/>
      <c r="F17" s="8"/>
      <c r="G17" s="8"/>
      <c r="H17" s="8"/>
      <c r="I17" s="8"/>
      <c r="J17" s="8"/>
      <c r="K17" s="8"/>
      <c r="L17" s="8"/>
      <c r="M17" s="8"/>
    </row>
    <row r="18" spans="1:13" ht="14.4">
      <c r="A18" s="8"/>
      <c r="B18" s="8"/>
      <c r="C18" s="8"/>
      <c r="D18" s="8"/>
      <c r="E18" s="8"/>
      <c r="F18" s="8"/>
      <c r="G18" s="8"/>
      <c r="H18" s="8"/>
      <c r="I18" s="8"/>
      <c r="J18" s="8"/>
      <c r="K18" s="8"/>
      <c r="L18" s="8"/>
      <c r="M18" s="8"/>
    </row>
    <row r="19" spans="1:13" ht="14.4">
      <c r="A19" s="8"/>
      <c r="B19" s="8"/>
      <c r="C19" s="8"/>
      <c r="D19" s="8"/>
      <c r="E19" s="8"/>
      <c r="F19" s="8"/>
      <c r="G19" s="8"/>
      <c r="H19" s="8"/>
      <c r="I19" s="8"/>
      <c r="J19" s="8"/>
      <c r="K19" s="8"/>
      <c r="L19" s="8"/>
      <c r="M19" s="8"/>
    </row>
    <row r="20" spans="1:13" ht="14.4">
      <c r="A20" s="8"/>
      <c r="B20" s="8"/>
      <c r="C20" s="8"/>
      <c r="D20" s="8"/>
      <c r="E20" s="8"/>
      <c r="F20" s="8"/>
      <c r="G20" s="8"/>
      <c r="H20" s="8"/>
      <c r="I20" s="8"/>
      <c r="J20" s="8"/>
      <c r="K20" s="8"/>
      <c r="L20" s="8"/>
      <c r="M20" s="8"/>
    </row>
    <row r="21" spans="1:13" ht="14.4">
      <c r="A21" s="8"/>
      <c r="B21" s="8"/>
      <c r="C21" s="8"/>
      <c r="D21" s="8"/>
      <c r="E21" s="8"/>
      <c r="F21" s="8"/>
      <c r="G21" s="8"/>
      <c r="H21" s="8"/>
      <c r="I21" s="8"/>
      <c r="J21" s="8"/>
      <c r="K21" s="8"/>
      <c r="L21" s="8"/>
      <c r="M21" s="8"/>
    </row>
    <row r="22" spans="1:13" ht="14.4">
      <c r="A22" s="8"/>
      <c r="B22" s="8"/>
      <c r="C22" s="8"/>
      <c r="D22" s="8"/>
      <c r="E22" s="8"/>
      <c r="F22" s="8"/>
      <c r="G22" s="8"/>
      <c r="H22" s="8"/>
      <c r="I22" s="8"/>
      <c r="J22" s="8"/>
      <c r="K22" s="8"/>
      <c r="L22" s="8"/>
      <c r="M22" s="8"/>
    </row>
    <row r="23" spans="1:13" ht="14.4">
      <c r="A23" s="8"/>
      <c r="B23" s="8"/>
      <c r="C23" s="8"/>
      <c r="D23" s="8"/>
      <c r="E23" s="8"/>
      <c r="F23" s="8"/>
      <c r="G23" s="8"/>
      <c r="H23" s="8"/>
      <c r="I23" s="8"/>
      <c r="J23" s="8"/>
      <c r="K23" s="8"/>
      <c r="L23" s="8"/>
      <c r="M23" s="8"/>
    </row>
    <row r="24" spans="1:13" ht="14.4">
      <c r="A24" s="8"/>
      <c r="B24" s="8"/>
      <c r="C24" s="8"/>
      <c r="D24" s="8"/>
      <c r="E24" s="8"/>
      <c r="F24" s="8"/>
      <c r="G24" s="8"/>
      <c r="H24" s="8"/>
      <c r="I24" s="8"/>
      <c r="J24" s="8"/>
      <c r="K24" s="8"/>
      <c r="L24" s="8"/>
      <c r="M24" s="8"/>
    </row>
    <row r="25" spans="1:13" ht="14.4">
      <c r="A25" s="8"/>
      <c r="B25" s="8"/>
      <c r="C25" s="8"/>
      <c r="D25" s="8"/>
      <c r="E25" s="8"/>
      <c r="F25" s="8"/>
      <c r="G25" s="8"/>
      <c r="H25" s="8"/>
      <c r="I25" s="8"/>
      <c r="J25" s="8"/>
      <c r="K25" s="8"/>
      <c r="L25" s="8"/>
      <c r="M25" s="8"/>
    </row>
    <row r="26" spans="1:13" ht="14.4">
      <c r="A26" s="8"/>
      <c r="B26" s="8"/>
      <c r="C26" s="8"/>
      <c r="D26" s="8"/>
      <c r="E26" s="8"/>
      <c r="F26" s="8"/>
      <c r="G26" s="8"/>
      <c r="H26" s="8"/>
      <c r="I26" s="8"/>
      <c r="J26" s="8"/>
      <c r="K26" s="8"/>
      <c r="L26" s="8"/>
      <c r="M26" s="8"/>
    </row>
    <row r="27" spans="1:13" ht="14.4">
      <c r="A27" s="8"/>
      <c r="B27" s="8"/>
      <c r="C27" s="8"/>
      <c r="D27" s="8"/>
      <c r="E27" s="8"/>
      <c r="F27" s="8"/>
      <c r="G27" s="8"/>
      <c r="H27" s="8"/>
      <c r="I27" s="8"/>
      <c r="J27" s="8"/>
      <c r="K27" s="8"/>
      <c r="L27" s="8"/>
      <c r="M27" s="8"/>
    </row>
    <row r="28" spans="1:13" ht="14.4">
      <c r="A28" s="8"/>
      <c r="B28" s="8"/>
      <c r="C28" s="8"/>
      <c r="D28" s="8"/>
      <c r="E28" s="8"/>
      <c r="F28" s="8"/>
      <c r="G28" s="8"/>
      <c r="H28" s="8"/>
      <c r="I28" s="8"/>
      <c r="J28" s="8"/>
      <c r="K28" s="8"/>
      <c r="L28" s="8"/>
      <c r="M28" s="8"/>
    </row>
    <row r="29" spans="1:13" ht="14.4">
      <c r="A29" s="8"/>
      <c r="B29" s="8"/>
      <c r="C29" s="8"/>
      <c r="D29" s="8"/>
      <c r="E29" s="8"/>
      <c r="F29" s="8"/>
      <c r="G29" s="8"/>
      <c r="H29" s="8"/>
      <c r="I29" s="8"/>
      <c r="J29" s="8"/>
      <c r="K29" s="8"/>
      <c r="L29" s="8"/>
      <c r="M29" s="8"/>
    </row>
  </sheetData>
  <mergeCells count="2">
    <mergeCell ref="A2:R2"/>
    <mergeCell ref="H6:I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2060"/>
  </sheetPr>
  <dimension ref="A1:U66"/>
  <sheetViews>
    <sheetView showGridLines="0" zoomScale="90" zoomScaleNormal="90" workbookViewId="0"/>
  </sheetViews>
  <sheetFormatPr baseColWidth="10" defaultColWidth="8.88671875" defaultRowHeight="14.4"/>
  <cols>
    <col min="4" max="4" width="13" bestFit="1" customWidth="1"/>
    <col min="12" max="12" width="4.77734375" customWidth="1"/>
  </cols>
  <sheetData>
    <row r="1" spans="1:21" s="283" customFormat="1" ht="20.55" customHeight="1">
      <c r="A1" s="41" t="str">
        <f>tool_name</f>
        <v>National Policy, Strategy or Planning Costing Tool v2</v>
      </c>
    </row>
    <row r="2" spans="1:21" s="250" customFormat="1" ht="15.6">
      <c r="A2" s="249" t="str">
        <f>selected_country</f>
        <v>Malawi</v>
      </c>
    </row>
    <row r="3" spans="1:21" s="250" customFormat="1" ht="15.6">
      <c r="A3" s="249" t="s">
        <v>803</v>
      </c>
      <c r="D3" s="251">
        <f>national_pop</f>
        <v>19129955</v>
      </c>
    </row>
    <row r="6" spans="1:21" s="324" customFormat="1" ht="18" customHeight="1">
      <c r="B6" s="325" t="str">
        <f>"Costs by cost category, "&amp;currency_results&amp;""</f>
        <v>Costs by cost category, MWK</v>
      </c>
      <c r="C6" s="326"/>
      <c r="D6" s="326"/>
      <c r="E6" s="326"/>
      <c r="F6" s="326"/>
      <c r="G6" s="326"/>
      <c r="H6" s="326"/>
      <c r="I6" s="326"/>
      <c r="J6" s="326"/>
      <c r="M6" s="432" t="str">
        <f>"Costs by thematic area, "&amp;currency_results&amp;""</f>
        <v>Costs by thematic area, MWK</v>
      </c>
      <c r="N6" s="432"/>
      <c r="O6" s="432"/>
      <c r="P6" s="432"/>
      <c r="Q6" s="432"/>
      <c r="R6" s="432"/>
      <c r="S6" s="432"/>
      <c r="T6" s="432"/>
      <c r="U6" s="432"/>
    </row>
    <row r="26" spans="2:21">
      <c r="B26" s="325" t="str">
        <f>"Total Cost by Thematic Area, "&amp;currency_results&amp;""</f>
        <v>Total Cost by Thematic Area, MWK</v>
      </c>
      <c r="C26" s="326"/>
      <c r="D26" s="326"/>
      <c r="E26" s="339" t="s">
        <v>841</v>
      </c>
      <c r="F26" s="431" t="s">
        <v>77</v>
      </c>
      <c r="G26" s="431"/>
      <c r="H26" s="431"/>
      <c r="I26" s="431"/>
      <c r="J26" s="431"/>
      <c r="M26" s="325" t="str">
        <f>dashboard_selection</f>
        <v>Institutional Governance Strengthening and Coordination</v>
      </c>
      <c r="N26" s="313"/>
      <c r="O26" s="313"/>
      <c r="P26" s="313"/>
      <c r="Q26" s="313"/>
      <c r="R26" s="313"/>
      <c r="S26" s="313"/>
      <c r="T26" s="313"/>
      <c r="U26" s="313"/>
    </row>
    <row r="45" spans="2:21" s="324" customFormat="1">
      <c r="B45" s="325" t="str">
        <f>"Funding by cost category, "&amp;currency_results&amp;""</f>
        <v>Funding by cost category, MWK</v>
      </c>
      <c r="C45" s="326"/>
      <c r="D45" s="326"/>
      <c r="E45" s="326"/>
      <c r="F45" s="326"/>
      <c r="G45" s="326"/>
      <c r="H45" s="326"/>
      <c r="I45" s="326"/>
      <c r="J45" s="326"/>
      <c r="M45" s="325" t="str">
        <f>"Funding by donor, "&amp;currency_results&amp;""</f>
        <v>Funding by donor, MWK</v>
      </c>
      <c r="N45" s="326"/>
      <c r="O45" s="326"/>
      <c r="P45" s="326"/>
      <c r="Q45" s="326"/>
      <c r="R45" s="326"/>
      <c r="S45" s="326"/>
      <c r="T45" s="326"/>
      <c r="U45" s="326"/>
    </row>
    <row r="66" spans="2:10">
      <c r="B66" s="325" t="str">
        <f>"Funding Gaps, by cost category, "&amp;currency_results&amp;""</f>
        <v>Funding Gaps, by cost category, MWK</v>
      </c>
      <c r="C66" s="326"/>
      <c r="D66" s="326"/>
      <c r="E66" s="326"/>
      <c r="F66" s="326"/>
      <c r="G66" s="326"/>
      <c r="H66" s="326"/>
      <c r="I66" s="326"/>
      <c r="J66" s="326"/>
    </row>
  </sheetData>
  <mergeCells count="2">
    <mergeCell ref="F26:J26"/>
    <mergeCell ref="M6:U6"/>
  </mergeCells>
  <dataValidations count="1">
    <dataValidation type="list" allowBlank="1" showInputMessage="1" showErrorMessage="1" sqref="F26">
      <formula1>perthematicarea_list</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2060"/>
  </sheetPr>
  <dimension ref="A1:P63"/>
  <sheetViews>
    <sheetView zoomScale="80" zoomScaleNormal="80" workbookViewId="0">
      <selection activeCell="G42" sqref="G42"/>
    </sheetView>
  </sheetViews>
  <sheetFormatPr baseColWidth="10" defaultColWidth="14.77734375" defaultRowHeight="14.4"/>
  <cols>
    <col min="1" max="1" width="31.33203125" style="97" bestFit="1" customWidth="1"/>
    <col min="2" max="2" width="7.5546875" style="97" customWidth="1"/>
    <col min="3" max="3" width="32.21875" style="97" bestFit="1" customWidth="1"/>
    <col min="4" max="5" width="32.33203125" style="97" bestFit="1" customWidth="1"/>
    <col min="6" max="6" width="29.21875" style="97" bestFit="1" customWidth="1"/>
    <col min="7" max="7" width="20" style="97" bestFit="1" customWidth="1"/>
    <col min="8" max="8" width="15.88671875" style="97" bestFit="1" customWidth="1"/>
    <col min="9" max="9" width="27.21875" style="97" bestFit="1" customWidth="1"/>
    <col min="10" max="10" width="14.109375" style="97" bestFit="1" customWidth="1"/>
    <col min="11" max="11" width="26.88671875" style="97" customWidth="1"/>
    <col min="12" max="12" width="17.88671875" style="97" customWidth="1"/>
    <col min="13" max="13" width="17.21875" style="97" customWidth="1"/>
    <col min="14" max="14" width="20.109375" style="97" bestFit="1" customWidth="1"/>
    <col min="15" max="15" width="24.21875" style="97" bestFit="1" customWidth="1"/>
    <col min="16" max="16384" width="14.77734375" style="97"/>
  </cols>
  <sheetData>
    <row r="1" spans="1:16" s="117" customFormat="1">
      <c r="A1" s="116" t="s">
        <v>766</v>
      </c>
      <c r="C1" s="116" t="str">
        <f>A2</f>
        <v>Training and Development Costs</v>
      </c>
      <c r="D1" s="116" t="str">
        <f>A3</f>
        <v>Supervision and Management Costs</v>
      </c>
      <c r="E1" s="116" t="str">
        <f>A4</f>
        <v>Other Recurrent Costs</v>
      </c>
      <c r="F1" s="116" t="str">
        <f>A5</f>
        <v>Staff Costs</v>
      </c>
      <c r="G1" s="116" t="str">
        <f>A6</f>
        <v>Cost Category5</v>
      </c>
      <c r="H1" s="116" t="str">
        <f>A7</f>
        <v>Cost Category6</v>
      </c>
      <c r="I1" s="116" t="str">
        <f>A8</f>
        <v>Cost Category7</v>
      </c>
      <c r="J1" s="116" t="str">
        <f>A9</f>
        <v>Cost Category8</v>
      </c>
      <c r="K1" s="116" t="str">
        <f>A10</f>
        <v>Cost Category9</v>
      </c>
      <c r="L1" s="116" t="str">
        <f>A11</f>
        <v>Cost Category10</v>
      </c>
      <c r="M1" s="116"/>
      <c r="N1" s="119"/>
      <c r="O1" s="118" t="s">
        <v>18</v>
      </c>
      <c r="P1" s="116" t="s">
        <v>806</v>
      </c>
    </row>
    <row r="2" spans="1:16">
      <c r="A2" s="117" t="s">
        <v>908</v>
      </c>
      <c r="C2" s="97" t="str">
        <f>Cost_Assumptions!A8</f>
        <v>MR Initial training</v>
      </c>
      <c r="D2" s="97" t="str">
        <f>Cost_Assumptions!A29</f>
        <v>Supportive supervision</v>
      </c>
      <c r="E2" s="97" t="str">
        <f>Cost_Assumptions!A50</f>
        <v>Conference hire</v>
      </c>
      <c r="F2" s="93" t="str">
        <f>Cost_Assumptions!A70</f>
        <v>Consultancy fee</v>
      </c>
      <c r="G2" s="406">
        <f>Cost_Assumptions!A85</f>
        <v>0</v>
      </c>
      <c r="H2" s="406">
        <f>Cost_Assumptions!A107</f>
        <v>0</v>
      </c>
      <c r="I2" s="406">
        <f>Cost_Assumptions!A125</f>
        <v>0</v>
      </c>
      <c r="J2" s="406">
        <f>Cost_Assumptions!A147</f>
        <v>0</v>
      </c>
      <c r="K2" s="406">
        <f>Cost_Assumptions!A170</f>
        <v>0</v>
      </c>
      <c r="L2" s="406">
        <f>Cost_Assumptions!A190</f>
        <v>0</v>
      </c>
      <c r="N2" s="120"/>
      <c r="O2" s="120" t="s">
        <v>6</v>
      </c>
      <c r="P2" s="97" t="str">
        <f>national_currency</f>
        <v>MWK</v>
      </c>
    </row>
    <row r="3" spans="1:16">
      <c r="A3" s="117" t="s">
        <v>909</v>
      </c>
      <c r="C3" s="97" t="str">
        <f>Cost_Assumptions!A9</f>
        <v>Training fee for Trainer</v>
      </c>
      <c r="D3" s="97" t="str">
        <f>Cost_Assumptions!A30</f>
        <v>MR periodic monitoring of activities</v>
      </c>
      <c r="E3" s="97" t="str">
        <f>Cost_Assumptions!A51</f>
        <v>Conference packages</v>
      </c>
      <c r="F3" s="93">
        <f>Cost_Assumptions!A71</f>
        <v>0</v>
      </c>
      <c r="G3" s="406">
        <f>Cost_Assumptions!A86</f>
        <v>0</v>
      </c>
      <c r="H3" s="406">
        <f>Cost_Assumptions!A108</f>
        <v>0</v>
      </c>
      <c r="I3" s="406">
        <f>Cost_Assumptions!A126</f>
        <v>0</v>
      </c>
      <c r="J3" s="406">
        <f>Cost_Assumptions!A148</f>
        <v>0</v>
      </c>
      <c r="K3" s="406">
        <f>Cost_Assumptions!A171</f>
        <v>0</v>
      </c>
      <c r="L3" s="406">
        <f>Cost_Assumptions!A191</f>
        <v>0</v>
      </c>
      <c r="N3" s="120"/>
      <c r="O3" s="120" t="s">
        <v>19</v>
      </c>
      <c r="P3" s="97" t="s">
        <v>1</v>
      </c>
    </row>
    <row r="4" spans="1:16">
      <c r="A4" s="117" t="s">
        <v>910</v>
      </c>
      <c r="C4" s="97" t="str">
        <f>Cost_Assumptions!A10</f>
        <v>MR coaching and mentorship training</v>
      </c>
      <c r="D4" s="97" t="str">
        <f>Cost_Assumptions!A31</f>
        <v>Central stakeholder meeting</v>
      </c>
      <c r="E4" s="97" t="str">
        <f>Cost_Assumptions!A52</f>
        <v>Fuel reimbursement</v>
      </c>
      <c r="F4" s="93">
        <f>Cost_Assumptions!A72</f>
        <v>0</v>
      </c>
      <c r="G4" s="406">
        <f>Cost_Assumptions!A87</f>
        <v>0</v>
      </c>
      <c r="H4" s="406">
        <f>Cost_Assumptions!A109</f>
        <v>0</v>
      </c>
      <c r="I4" s="406">
        <f>Cost_Assumptions!A127</f>
        <v>0</v>
      </c>
      <c r="J4" s="406">
        <f>Cost_Assumptions!A149</f>
        <v>0</v>
      </c>
      <c r="K4" s="406">
        <f>Cost_Assumptions!A172</f>
        <v>0</v>
      </c>
      <c r="L4" s="406">
        <f>Cost_Assumptions!A192</f>
        <v>0</v>
      </c>
      <c r="N4" s="120"/>
      <c r="O4" s="120" t="s">
        <v>7</v>
      </c>
    </row>
    <row r="5" spans="1:16">
      <c r="A5" s="117" t="s">
        <v>931</v>
      </c>
      <c r="C5" s="97" t="str">
        <f>Cost_Assumptions!A11</f>
        <v>MR orientation workshop</v>
      </c>
      <c r="D5" s="97" t="str">
        <f>Cost_Assumptions!A32</f>
        <v>District stakeholder meeting</v>
      </c>
      <c r="E5" s="97" t="str">
        <f>Cost_Assumptions!A53</f>
        <v xml:space="preserve">Printing fee </v>
      </c>
      <c r="F5" s="93">
        <f>Cost_Assumptions!A73</f>
        <v>0</v>
      </c>
      <c r="G5" s="406">
        <f>Cost_Assumptions!A88</f>
        <v>0</v>
      </c>
      <c r="H5" s="406">
        <f>Cost_Assumptions!A110</f>
        <v>0</v>
      </c>
      <c r="I5" s="406">
        <f>Cost_Assumptions!A128</f>
        <v>0</v>
      </c>
      <c r="J5" s="406">
        <f>Cost_Assumptions!A150</f>
        <v>0</v>
      </c>
      <c r="K5" s="406">
        <f>Cost_Assumptions!A173</f>
        <v>0</v>
      </c>
      <c r="L5" s="406">
        <f>Cost_Assumptions!A193</f>
        <v>0</v>
      </c>
      <c r="N5" s="120"/>
      <c r="O5" s="120" t="s">
        <v>42</v>
      </c>
    </row>
    <row r="6" spans="1:16">
      <c r="A6" s="117" t="s">
        <v>859</v>
      </c>
      <c r="C6" s="97" t="str">
        <f>Cost_Assumptions!A12</f>
        <v>MR ToRs development</v>
      </c>
      <c r="D6" s="97" t="str">
        <f>Cost_Assumptions!A33</f>
        <v>MR coordination committees</v>
      </c>
      <c r="E6" s="97">
        <f>Cost_Assumptions!A54</f>
        <v>0</v>
      </c>
      <c r="F6" s="93">
        <f>Cost_Assumptions!A74</f>
        <v>0</v>
      </c>
      <c r="G6" s="406">
        <f>Cost_Assumptions!A89</f>
        <v>0</v>
      </c>
      <c r="H6" s="406">
        <f>Cost_Assumptions!A111</f>
        <v>0</v>
      </c>
      <c r="I6" s="406">
        <f>Cost_Assumptions!A129</f>
        <v>0</v>
      </c>
      <c r="J6" s="406">
        <f>Cost_Assumptions!A151</f>
        <v>0</v>
      </c>
      <c r="K6" s="406">
        <f>Cost_Assumptions!A174</f>
        <v>0</v>
      </c>
      <c r="L6" s="406">
        <f>Cost_Assumptions!A194</f>
        <v>0</v>
      </c>
      <c r="N6" s="120"/>
      <c r="O6" s="120" t="s">
        <v>4</v>
      </c>
    </row>
    <row r="7" spans="1:16">
      <c r="A7" s="117" t="s">
        <v>860</v>
      </c>
      <c r="C7" s="97" t="str">
        <f>Cost_Assumptions!A13</f>
        <v>MR resource mobilization strategy</v>
      </c>
      <c r="D7" s="97">
        <f>Cost_Assumptions!A34</f>
        <v>0</v>
      </c>
      <c r="E7" s="97">
        <f>Cost_Assumptions!A55</f>
        <v>0</v>
      </c>
      <c r="F7" s="93">
        <f>Cost_Assumptions!A75</f>
        <v>0</v>
      </c>
      <c r="G7" s="406">
        <f>Cost_Assumptions!A90</f>
        <v>0</v>
      </c>
      <c r="H7" s="406">
        <f>Cost_Assumptions!A112</f>
        <v>0</v>
      </c>
      <c r="I7" s="406">
        <f>Cost_Assumptions!A130</f>
        <v>0</v>
      </c>
      <c r="J7" s="406">
        <f>Cost_Assumptions!A152</f>
        <v>0</v>
      </c>
      <c r="K7" s="406">
        <f>Cost_Assumptions!A175</f>
        <v>0</v>
      </c>
      <c r="L7" s="406">
        <f>Cost_Assumptions!A195</f>
        <v>0</v>
      </c>
      <c r="N7" s="120"/>
      <c r="O7" s="120" t="s">
        <v>2</v>
      </c>
    </row>
    <row r="8" spans="1:16">
      <c r="A8" s="117" t="s">
        <v>861</v>
      </c>
      <c r="C8" s="97" t="str">
        <f>Cost_Assumptions!A14</f>
        <v>Development of a tool</v>
      </c>
      <c r="D8" s="97">
        <f>Cost_Assumptions!A35</f>
        <v>0</v>
      </c>
      <c r="E8" s="97">
        <f>Cost_Assumptions!A56</f>
        <v>0</v>
      </c>
      <c r="F8" s="93">
        <f>Cost_Assumptions!A76</f>
        <v>0</v>
      </c>
      <c r="G8" s="406">
        <f>Cost_Assumptions!A91</f>
        <v>0</v>
      </c>
      <c r="H8" s="406">
        <f>Cost_Assumptions!A113</f>
        <v>0</v>
      </c>
      <c r="I8" s="406">
        <f>Cost_Assumptions!A131</f>
        <v>0</v>
      </c>
      <c r="J8" s="406">
        <f>Cost_Assumptions!A153</f>
        <v>0</v>
      </c>
      <c r="K8" s="406">
        <f>Cost_Assumptions!A176</f>
        <v>0</v>
      </c>
      <c r="L8" s="406">
        <f>Cost_Assumptions!A196</f>
        <v>0</v>
      </c>
      <c r="N8" s="120"/>
      <c r="O8" s="120" t="s">
        <v>20</v>
      </c>
    </row>
    <row r="9" spans="1:16">
      <c r="A9" s="117" t="s">
        <v>862</v>
      </c>
      <c r="C9" s="97" t="str">
        <f>Cost_Assumptions!A15</f>
        <v xml:space="preserve">Report writing </v>
      </c>
      <c r="D9" s="97">
        <f>Cost_Assumptions!A36</f>
        <v>0</v>
      </c>
      <c r="E9" s="97">
        <f>Cost_Assumptions!A57</f>
        <v>0</v>
      </c>
      <c r="F9" s="93">
        <f>Cost_Assumptions!A77</f>
        <v>0</v>
      </c>
      <c r="G9" s="406">
        <f>Cost_Assumptions!A92</f>
        <v>0</v>
      </c>
      <c r="H9" s="406">
        <f>Cost_Assumptions!A114</f>
        <v>0</v>
      </c>
      <c r="I9" s="406">
        <f>Cost_Assumptions!A132</f>
        <v>0</v>
      </c>
      <c r="J9" s="406">
        <f>Cost_Assumptions!A154</f>
        <v>0</v>
      </c>
      <c r="K9" s="406">
        <f>Cost_Assumptions!A177</f>
        <v>0</v>
      </c>
      <c r="L9" s="406">
        <f>Cost_Assumptions!A197</f>
        <v>0</v>
      </c>
      <c r="N9" s="120"/>
      <c r="O9" s="120" t="s">
        <v>15</v>
      </c>
    </row>
    <row r="10" spans="1:16">
      <c r="A10" s="117" t="s">
        <v>863</v>
      </c>
      <c r="C10" s="97" t="str">
        <f>Cost_Assumptions!A16</f>
        <v xml:space="preserve">Dissemination </v>
      </c>
      <c r="D10" s="97">
        <f>Cost_Assumptions!A37</f>
        <v>0</v>
      </c>
      <c r="E10" s="97">
        <f>Cost_Assumptions!A58</f>
        <v>0</v>
      </c>
      <c r="F10" s="93">
        <f>Cost_Assumptions!A78</f>
        <v>0</v>
      </c>
      <c r="G10" s="406">
        <f>Cost_Assumptions!A93</f>
        <v>0</v>
      </c>
      <c r="H10" s="406">
        <f>Cost_Assumptions!A115</f>
        <v>0</v>
      </c>
      <c r="I10" s="406">
        <f>Cost_Assumptions!A133</f>
        <v>0</v>
      </c>
      <c r="J10" s="406">
        <f>Cost_Assumptions!A155</f>
        <v>0</v>
      </c>
      <c r="K10" s="406">
        <f>Cost_Assumptions!A178</f>
        <v>0</v>
      </c>
      <c r="L10" s="406">
        <f>Cost_Assumptions!A198</f>
        <v>0</v>
      </c>
      <c r="N10" s="120"/>
      <c r="O10" s="120" t="s">
        <v>10</v>
      </c>
    </row>
    <row r="11" spans="1:16">
      <c r="A11" s="117" t="s">
        <v>864</v>
      </c>
      <c r="C11" s="97">
        <f>Cost_Assumptions!A17</f>
        <v>0</v>
      </c>
      <c r="D11" s="97">
        <f>Cost_Assumptions!A38</f>
        <v>0</v>
      </c>
      <c r="E11" s="97">
        <f>Cost_Assumptions!A59</f>
        <v>0</v>
      </c>
      <c r="F11" s="93">
        <f>Cost_Assumptions!A79</f>
        <v>0</v>
      </c>
      <c r="G11" s="406">
        <f>Cost_Assumptions!A94</f>
        <v>0</v>
      </c>
      <c r="H11" s="406">
        <f>Cost_Assumptions!A116</f>
        <v>0</v>
      </c>
      <c r="I11" s="406">
        <f>Cost_Assumptions!A134</f>
        <v>0</v>
      </c>
      <c r="J11" s="406">
        <f>Cost_Assumptions!A156</f>
        <v>0</v>
      </c>
      <c r="K11" s="406">
        <f>Cost_Assumptions!A179</f>
        <v>0</v>
      </c>
      <c r="L11" s="406">
        <f>Cost_Assumptions!A199</f>
        <v>0</v>
      </c>
      <c r="N11" s="120"/>
      <c r="O11" s="120" t="s">
        <v>51</v>
      </c>
    </row>
    <row r="12" spans="1:16">
      <c r="A12" s="117"/>
      <c r="C12" s="97">
        <f>Cost_Assumptions!A18</f>
        <v>0</v>
      </c>
      <c r="D12" s="97">
        <f>Cost_Assumptions!A39</f>
        <v>0</v>
      </c>
      <c r="E12" s="97">
        <f>Cost_Assumptions!A60</f>
        <v>0</v>
      </c>
      <c r="F12" s="93">
        <f>Cost_Assumptions!A80</f>
        <v>0</v>
      </c>
      <c r="G12" s="406">
        <f>Cost_Assumptions!A95</f>
        <v>0</v>
      </c>
      <c r="H12" s="406">
        <f>Cost_Assumptions!A117</f>
        <v>0</v>
      </c>
      <c r="I12" s="406">
        <f>Cost_Assumptions!A135</f>
        <v>0</v>
      </c>
      <c r="J12" s="406">
        <f>Cost_Assumptions!A157</f>
        <v>0</v>
      </c>
      <c r="K12" s="406">
        <f>Cost_Assumptions!A180</f>
        <v>0</v>
      </c>
      <c r="L12" s="406">
        <f>Cost_Assumptions!A200</f>
        <v>0</v>
      </c>
      <c r="N12" s="120"/>
      <c r="O12" s="120" t="s">
        <v>16</v>
      </c>
    </row>
    <row r="13" spans="1:16">
      <c r="A13" s="117"/>
      <c r="C13" s="97">
        <f>Cost_Assumptions!A19</f>
        <v>0</v>
      </c>
      <c r="D13" s="97">
        <f>Cost_Assumptions!A40</f>
        <v>0</v>
      </c>
      <c r="E13" s="97">
        <f>Cost_Assumptions!A61</f>
        <v>0</v>
      </c>
      <c r="F13" s="93">
        <f>Cost_Assumptions!A81</f>
        <v>0</v>
      </c>
      <c r="G13" s="406">
        <f>Cost_Assumptions!A96</f>
        <v>0</v>
      </c>
      <c r="H13" s="406">
        <f>Cost_Assumptions!A118</f>
        <v>0</v>
      </c>
      <c r="I13" s="406">
        <f>Cost_Assumptions!A136</f>
        <v>0</v>
      </c>
      <c r="J13" s="406">
        <f>Cost_Assumptions!A158</f>
        <v>0</v>
      </c>
      <c r="K13" s="406">
        <f>Cost_Assumptions!A181</f>
        <v>0</v>
      </c>
      <c r="L13" s="406">
        <f>Cost_Assumptions!A201</f>
        <v>0</v>
      </c>
      <c r="N13" s="120"/>
      <c r="O13" s="120" t="s">
        <v>43</v>
      </c>
    </row>
    <row r="14" spans="1:16">
      <c r="A14" s="117"/>
      <c r="C14" s="97">
        <f>Cost_Assumptions!A20</f>
        <v>0</v>
      </c>
      <c r="D14" s="97">
        <f>Cost_Assumptions!A41</f>
        <v>0</v>
      </c>
      <c r="E14" s="97">
        <f>Cost_Assumptions!A62</f>
        <v>0</v>
      </c>
      <c r="F14" s="93">
        <f>Cost_Assumptions!A82</f>
        <v>0</v>
      </c>
      <c r="G14" s="406">
        <f>Cost_Assumptions!A97</f>
        <v>0</v>
      </c>
      <c r="H14" s="406">
        <f>Cost_Assumptions!A119</f>
        <v>0</v>
      </c>
      <c r="I14" s="406">
        <f>Cost_Assumptions!A137</f>
        <v>0</v>
      </c>
      <c r="J14" s="406">
        <f>Cost_Assumptions!A159</f>
        <v>0</v>
      </c>
      <c r="K14" s="406">
        <f>Cost_Assumptions!A182</f>
        <v>0</v>
      </c>
      <c r="L14" s="406">
        <f>Cost_Assumptions!A202</f>
        <v>0</v>
      </c>
      <c r="N14" s="120"/>
      <c r="O14" s="120" t="s">
        <v>41</v>
      </c>
    </row>
    <row r="15" spans="1:16">
      <c r="A15" s="117"/>
      <c r="C15" s="97">
        <f>Cost_Assumptions!A21</f>
        <v>0</v>
      </c>
      <c r="D15" s="97">
        <f>Cost_Assumptions!A42</f>
        <v>0</v>
      </c>
      <c r="E15" s="97">
        <f>Cost_Assumptions!A63</f>
        <v>0</v>
      </c>
      <c r="F15" s="93"/>
      <c r="G15" s="406">
        <f>Cost_Assumptions!A98</f>
        <v>0</v>
      </c>
      <c r="H15" s="406">
        <f>Cost_Assumptions!A120</f>
        <v>0</v>
      </c>
      <c r="I15" s="406">
        <f>Cost_Assumptions!A138</f>
        <v>0</v>
      </c>
      <c r="J15" s="406">
        <f>Cost_Assumptions!A160</f>
        <v>0</v>
      </c>
      <c r="K15" s="406">
        <f>Cost_Assumptions!A183</f>
        <v>0</v>
      </c>
      <c r="L15" s="406">
        <f>Cost_Assumptions!A203</f>
        <v>0</v>
      </c>
      <c r="N15" s="120"/>
      <c r="O15" s="120" t="s">
        <v>40</v>
      </c>
    </row>
    <row r="16" spans="1:16">
      <c r="A16" s="117"/>
      <c r="C16" s="97">
        <f>Cost_Assumptions!A22</f>
        <v>0</v>
      </c>
      <c r="D16" s="97">
        <f>Cost_Assumptions!A43</f>
        <v>0</v>
      </c>
      <c r="E16" s="97">
        <f>Cost_Assumptions!A64</f>
        <v>0</v>
      </c>
      <c r="F16" s="93"/>
      <c r="G16" s="406">
        <f>Cost_Assumptions!A99</f>
        <v>0</v>
      </c>
      <c r="H16" s="406">
        <f>Cost_Assumptions!A121</f>
        <v>0</v>
      </c>
      <c r="I16" s="406">
        <f>Cost_Assumptions!A139</f>
        <v>0</v>
      </c>
      <c r="J16" s="406">
        <f>Cost_Assumptions!A161</f>
        <v>0</v>
      </c>
      <c r="K16" s="406">
        <f>Cost_Assumptions!A184</f>
        <v>0</v>
      </c>
      <c r="L16" s="406">
        <f>Cost_Assumptions!A204</f>
        <v>0</v>
      </c>
      <c r="N16" s="120"/>
      <c r="O16" s="120" t="s">
        <v>44</v>
      </c>
    </row>
    <row r="17" spans="1:15">
      <c r="A17" s="117"/>
      <c r="C17" s="97">
        <f>Cost_Assumptions!A23</f>
        <v>0</v>
      </c>
      <c r="D17" s="97">
        <f>Cost_Assumptions!A44</f>
        <v>0</v>
      </c>
      <c r="E17" s="97">
        <f>Cost_Assumptions!A65</f>
        <v>0</v>
      </c>
      <c r="F17" s="93"/>
      <c r="G17" s="406">
        <f>Cost_Assumptions!A100</f>
        <v>0</v>
      </c>
      <c r="H17" s="406">
        <f>Cost_Assumptions!A122</f>
        <v>0</v>
      </c>
      <c r="I17" s="406">
        <f>Cost_Assumptions!A140</f>
        <v>0</v>
      </c>
      <c r="J17" s="406">
        <f>Cost_Assumptions!A162</f>
        <v>0</v>
      </c>
      <c r="K17" s="406">
        <f>Cost_Assumptions!A185</f>
        <v>0</v>
      </c>
      <c r="L17" s="406">
        <f>Cost_Assumptions!A205</f>
        <v>0</v>
      </c>
      <c r="N17" s="120"/>
      <c r="O17" s="120" t="s">
        <v>36</v>
      </c>
    </row>
    <row r="18" spans="1:15">
      <c r="A18" s="117"/>
      <c r="C18" s="97">
        <f>Cost_Assumptions!A24</f>
        <v>0</v>
      </c>
      <c r="D18" s="97">
        <f>Cost_Assumptions!A45</f>
        <v>0</v>
      </c>
      <c r="E18" s="97">
        <f>Cost_Assumptions!A66</f>
        <v>0</v>
      </c>
      <c r="F18" s="93"/>
      <c r="G18" s="406">
        <f>Cost_Assumptions!A101</f>
        <v>0</v>
      </c>
      <c r="H18" s="406"/>
      <c r="I18" s="406">
        <f>Cost_Assumptions!A141</f>
        <v>0</v>
      </c>
      <c r="J18" s="406">
        <f>Cost_Assumptions!A163</f>
        <v>0</v>
      </c>
      <c r="K18" s="406">
        <f>Cost_Assumptions!A186</f>
        <v>0</v>
      </c>
      <c r="L18" s="406">
        <f>Cost_Assumptions!A206</f>
        <v>0</v>
      </c>
      <c r="O18" s="120" t="s">
        <v>35</v>
      </c>
    </row>
    <row r="19" spans="1:15">
      <c r="A19" s="117"/>
      <c r="B19" s="115"/>
      <c r="C19" s="97">
        <f>Cost_Assumptions!A25</f>
        <v>0</v>
      </c>
      <c r="D19" s="97">
        <f>Cost_Assumptions!A46</f>
        <v>0</v>
      </c>
      <c r="E19" s="97">
        <f>Cost_Assumptions!A67</f>
        <v>0</v>
      </c>
      <c r="F19" s="93"/>
      <c r="G19" s="406">
        <f>Cost_Assumptions!A102</f>
        <v>0</v>
      </c>
      <c r="H19" s="406"/>
      <c r="I19" s="406">
        <f>Cost_Assumptions!A142</f>
        <v>0</v>
      </c>
      <c r="J19" s="406">
        <f>Cost_Assumptions!A164</f>
        <v>0</v>
      </c>
      <c r="K19" s="406">
        <f>Cost_Assumptions!A187</f>
        <v>0</v>
      </c>
      <c r="L19" s="406">
        <f>Cost_Assumptions!A207</f>
        <v>0</v>
      </c>
      <c r="O19" s="120" t="s">
        <v>37</v>
      </c>
    </row>
    <row r="20" spans="1:15">
      <c r="A20" s="117"/>
      <c r="B20" s="115"/>
      <c r="C20" s="97">
        <f>Cost_Assumptions!A26</f>
        <v>0</v>
      </c>
      <c r="D20" s="97">
        <f>Cost_Assumptions!A47</f>
        <v>0</v>
      </c>
      <c r="G20" s="406">
        <f>Cost_Assumptions!A103</f>
        <v>0</v>
      </c>
      <c r="H20" s="406"/>
      <c r="I20" s="406">
        <f>Cost_Assumptions!A143</f>
        <v>0</v>
      </c>
      <c r="J20" s="406">
        <f>Cost_Assumptions!A165</f>
        <v>0</v>
      </c>
      <c r="K20" s="406"/>
      <c r="L20" s="406">
        <f>Cost_Assumptions!A208</f>
        <v>0</v>
      </c>
      <c r="O20" s="120" t="s">
        <v>38</v>
      </c>
    </row>
    <row r="21" spans="1:15">
      <c r="A21" s="115"/>
      <c r="B21" s="115"/>
      <c r="G21" s="406">
        <f>Cost_Assumptions!A104</f>
        <v>0</v>
      </c>
      <c r="H21" s="406"/>
      <c r="I21" s="406">
        <f>Cost_Assumptions!A144</f>
        <v>0</v>
      </c>
      <c r="J21" s="406">
        <f>Cost_Assumptions!A166</f>
        <v>0</v>
      </c>
      <c r="K21" s="406"/>
      <c r="L21" s="406"/>
      <c r="O21" s="120" t="s">
        <v>50</v>
      </c>
    </row>
    <row r="22" spans="1:15">
      <c r="A22" s="115"/>
      <c r="B22" s="115"/>
      <c r="H22" s="406"/>
      <c r="I22" s="406"/>
      <c r="J22" s="406">
        <f>Cost_Assumptions!A167</f>
        <v>0</v>
      </c>
      <c r="K22" s="406"/>
      <c r="O22" s="120" t="s">
        <v>39</v>
      </c>
    </row>
    <row r="23" spans="1:15">
      <c r="A23" s="115"/>
      <c r="B23" s="115"/>
      <c r="H23" s="406"/>
      <c r="J23" s="406"/>
      <c r="K23" s="406"/>
      <c r="O23" s="120" t="s">
        <v>11</v>
      </c>
    </row>
    <row r="24" spans="1:15">
      <c r="A24" s="115"/>
      <c r="B24" s="115"/>
      <c r="K24" s="406"/>
      <c r="O24" s="120" t="s">
        <v>27</v>
      </c>
    </row>
    <row r="25" spans="1:15">
      <c r="A25" s="115"/>
      <c r="B25" s="115"/>
      <c r="O25" s="120" t="s">
        <v>21</v>
      </c>
    </row>
    <row r="26" spans="1:15">
      <c r="A26" s="115"/>
      <c r="B26" s="115"/>
      <c r="O26" s="120" t="s">
        <v>22</v>
      </c>
    </row>
    <row r="27" spans="1:15">
      <c r="A27" s="115"/>
      <c r="B27" s="115"/>
      <c r="O27" s="120" t="s">
        <v>12</v>
      </c>
    </row>
    <row r="28" spans="1:15">
      <c r="A28" s="115"/>
      <c r="B28" s="115"/>
      <c r="O28" s="120" t="s">
        <v>23</v>
      </c>
    </row>
    <row r="29" spans="1:15">
      <c r="A29" s="115"/>
      <c r="B29" s="115"/>
      <c r="O29" s="120" t="s">
        <v>47</v>
      </c>
    </row>
    <row r="30" spans="1:15">
      <c r="A30" s="115"/>
      <c r="B30" s="115"/>
      <c r="O30" s="120" t="s">
        <v>49</v>
      </c>
    </row>
    <row r="31" spans="1:15">
      <c r="A31" s="115"/>
      <c r="B31" s="115"/>
      <c r="O31" s="120" t="s">
        <v>8</v>
      </c>
    </row>
    <row r="32" spans="1:15">
      <c r="A32" s="115"/>
      <c r="B32" s="115"/>
      <c r="O32" s="120" t="s">
        <v>14</v>
      </c>
    </row>
    <row r="33" spans="1:15">
      <c r="A33" s="115"/>
      <c r="B33" s="115"/>
      <c r="O33" s="120" t="s">
        <v>34</v>
      </c>
    </row>
    <row r="34" spans="1:15">
      <c r="A34" s="115"/>
      <c r="B34" s="115"/>
      <c r="O34" s="120" t="s">
        <v>45</v>
      </c>
    </row>
    <row r="35" spans="1:15">
      <c r="A35" s="115"/>
      <c r="B35" s="115"/>
      <c r="O35" s="120" t="s">
        <v>9</v>
      </c>
    </row>
    <row r="36" spans="1:15">
      <c r="A36" s="115"/>
      <c r="B36" s="115"/>
      <c r="O36" s="120" t="s">
        <v>3</v>
      </c>
    </row>
    <row r="37" spans="1:15">
      <c r="A37" s="115"/>
      <c r="B37" s="115"/>
      <c r="O37" s="120" t="s">
        <v>54</v>
      </c>
    </row>
    <row r="38" spans="1:15">
      <c r="A38" s="115"/>
      <c r="B38" s="115"/>
      <c r="O38" s="120" t="s">
        <v>55</v>
      </c>
    </row>
    <row r="39" spans="1:15">
      <c r="A39" s="115"/>
      <c r="B39" s="115"/>
      <c r="O39" s="120" t="s">
        <v>56</v>
      </c>
    </row>
    <row r="40" spans="1:15">
      <c r="A40" s="115"/>
      <c r="B40" s="115"/>
      <c r="O40" s="120" t="s">
        <v>30</v>
      </c>
    </row>
    <row r="41" spans="1:15">
      <c r="A41" s="115"/>
      <c r="B41" s="115"/>
      <c r="O41" s="120" t="s">
        <v>24</v>
      </c>
    </row>
    <row r="42" spans="1:15">
      <c r="A42" s="115"/>
      <c r="B42" s="115"/>
      <c r="O42" s="120" t="s">
        <v>25</v>
      </c>
    </row>
    <row r="43" spans="1:15">
      <c r="A43" s="115"/>
      <c r="B43" s="115"/>
      <c r="O43" s="120" t="s">
        <v>26</v>
      </c>
    </row>
    <row r="44" spans="1:15">
      <c r="A44" s="115"/>
      <c r="B44" s="115"/>
      <c r="O44" s="120" t="s">
        <v>31</v>
      </c>
    </row>
    <row r="45" spans="1:15">
      <c r="A45" s="115"/>
      <c r="B45" s="115"/>
      <c r="O45" s="120" t="s">
        <v>32</v>
      </c>
    </row>
    <row r="46" spans="1:15">
      <c r="A46" s="115"/>
      <c r="B46" s="115"/>
      <c r="O46" s="120" t="s">
        <v>46</v>
      </c>
    </row>
    <row r="47" spans="1:15">
      <c r="A47" s="115"/>
      <c r="B47" s="115"/>
      <c r="O47" s="120" t="s">
        <v>48</v>
      </c>
    </row>
    <row r="48" spans="1:15">
      <c r="A48" s="115"/>
      <c r="B48" s="115"/>
      <c r="O48" s="120" t="s">
        <v>29</v>
      </c>
    </row>
    <row r="49" spans="1:15">
      <c r="A49" s="115"/>
      <c r="B49" s="115"/>
      <c r="O49" s="120" t="s">
        <v>33</v>
      </c>
    </row>
    <row r="50" spans="1:15">
      <c r="A50" s="115"/>
      <c r="B50" s="115"/>
      <c r="O50" s="120" t="s">
        <v>52</v>
      </c>
    </row>
    <row r="51" spans="1:15">
      <c r="A51" s="115"/>
      <c r="B51" s="115"/>
      <c r="O51" s="120" t="s">
        <v>5</v>
      </c>
    </row>
    <row r="52" spans="1:15">
      <c r="A52" s="115"/>
      <c r="B52" s="115"/>
      <c r="O52" s="120" t="s">
        <v>28</v>
      </c>
    </row>
    <row r="53" spans="1:15">
      <c r="A53" s="115"/>
      <c r="B53" s="115"/>
      <c r="O53" s="120" t="s">
        <v>13</v>
      </c>
    </row>
    <row r="54" spans="1:15">
      <c r="A54" s="115"/>
      <c r="B54" s="115"/>
      <c r="O54" s="120" t="s">
        <v>17</v>
      </c>
    </row>
    <row r="55" spans="1:15">
      <c r="A55" s="115"/>
      <c r="B55" s="115"/>
      <c r="O55" s="120" t="s">
        <v>53</v>
      </c>
    </row>
    <row r="56" spans="1:15">
      <c r="A56" s="115"/>
      <c r="B56" s="115"/>
    </row>
    <row r="57" spans="1:15">
      <c r="A57" s="115"/>
      <c r="B57" s="115"/>
    </row>
    <row r="58" spans="1:15">
      <c r="A58" s="115"/>
      <c r="B58" s="115"/>
    </row>
    <row r="59" spans="1:15">
      <c r="A59" s="115"/>
      <c r="B59" s="115"/>
    </row>
    <row r="60" spans="1:15">
      <c r="A60" s="115"/>
      <c r="B60" s="115"/>
    </row>
    <row r="61" spans="1:15">
      <c r="A61" s="115"/>
      <c r="B61" s="115"/>
    </row>
    <row r="62" spans="1:15">
      <c r="A62" s="115"/>
      <c r="B62" s="115"/>
    </row>
    <row r="63" spans="1:15">
      <c r="A63" s="115"/>
      <c r="B63" s="115"/>
    </row>
  </sheetData>
  <phoneticPr fontId="1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tint="-0.499984740745262"/>
  </sheetPr>
  <dimension ref="B2"/>
  <sheetViews>
    <sheetView showGridLines="0" workbookViewId="0">
      <selection activeCell="AA19" sqref="AA19"/>
    </sheetView>
  </sheetViews>
  <sheetFormatPr baseColWidth="10" defaultColWidth="8.88671875" defaultRowHeight="14.4"/>
  <sheetData>
    <row r="2" spans="2:2">
      <c r="B2" s="64" t="s">
        <v>751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0" tint="-0.499984740745262"/>
  </sheetPr>
  <dimension ref="A1:K191"/>
  <sheetViews>
    <sheetView showGridLines="0" zoomScale="80" zoomScaleNormal="80" workbookViewId="0">
      <selection activeCell="L5" sqref="L5"/>
    </sheetView>
  </sheetViews>
  <sheetFormatPr baseColWidth="10" defaultColWidth="8.77734375" defaultRowHeight="13.8"/>
  <cols>
    <col min="1" max="1" width="3.109375" style="45" customWidth="1"/>
    <col min="2" max="2" width="8.77734375" style="45" customWidth="1"/>
    <col min="3" max="3" width="13.5546875" style="45" customWidth="1"/>
    <col min="4" max="4" width="27.21875" style="46" customWidth="1"/>
    <col min="5" max="5" width="29.5546875" style="62" customWidth="1"/>
    <col min="6" max="6" width="18.5546875" style="62" customWidth="1"/>
    <col min="7" max="7" width="16.44140625" style="63" customWidth="1"/>
    <col min="8" max="8" width="17.109375" style="63" customWidth="1"/>
    <col min="9" max="9" width="19.109375" style="63" customWidth="1"/>
    <col min="10" max="16384" width="8.77734375" style="45"/>
  </cols>
  <sheetData>
    <row r="1" spans="1:11" s="40" customFormat="1" ht="18">
      <c r="A1" s="41" t="s">
        <v>79</v>
      </c>
      <c r="C1" s="42"/>
      <c r="D1" s="43"/>
      <c r="E1" s="44"/>
      <c r="F1" s="43"/>
      <c r="G1" s="42"/>
      <c r="H1" s="42"/>
      <c r="I1" s="42"/>
    </row>
    <row r="2" spans="1:11" s="317" customFormat="1" ht="14.4">
      <c r="A2" s="327" t="s">
        <v>837</v>
      </c>
      <c r="B2" s="327"/>
      <c r="C2" s="328"/>
      <c r="D2" s="329"/>
      <c r="E2" s="330"/>
      <c r="F2" s="330"/>
      <c r="G2" s="331"/>
      <c r="H2" s="331"/>
      <c r="I2" s="331"/>
    </row>
    <row r="4" spans="1:11">
      <c r="E4" s="47"/>
      <c r="F4" s="47"/>
      <c r="G4" s="48"/>
      <c r="H4" s="48"/>
      <c r="I4" s="48"/>
      <c r="J4" s="49"/>
      <c r="K4" s="49"/>
    </row>
    <row r="5" spans="1:11">
      <c r="E5" s="47"/>
      <c r="F5" s="47"/>
      <c r="G5" s="50"/>
      <c r="H5" s="50"/>
      <c r="I5" s="50"/>
    </row>
    <row r="6" spans="1:11" s="51" customFormat="1" ht="28.8">
      <c r="B6" s="52" t="s">
        <v>80</v>
      </c>
      <c r="C6" s="52" t="s">
        <v>81</v>
      </c>
      <c r="D6" s="52" t="s">
        <v>82</v>
      </c>
      <c r="E6" s="53" t="s">
        <v>74</v>
      </c>
      <c r="F6" s="53" t="s">
        <v>83</v>
      </c>
      <c r="G6" s="53" t="s">
        <v>84</v>
      </c>
      <c r="H6" s="53" t="s">
        <v>85</v>
      </c>
      <c r="I6" s="53" t="s">
        <v>86</v>
      </c>
    </row>
    <row r="7" spans="1:11">
      <c r="B7" s="54" t="s">
        <v>87</v>
      </c>
      <c r="C7" s="55">
        <v>4</v>
      </c>
      <c r="D7" s="56" t="s">
        <v>88</v>
      </c>
      <c r="E7" s="56" t="s">
        <v>89</v>
      </c>
      <c r="F7" s="56" t="s">
        <v>90</v>
      </c>
      <c r="G7" s="57">
        <v>19976.264999999999</v>
      </c>
      <c r="H7" s="57">
        <v>18952.075999999997</v>
      </c>
      <c r="I7" s="57">
        <f>SUM(G7:H7)</f>
        <v>38928.341</v>
      </c>
    </row>
    <row r="8" spans="1:11">
      <c r="B8" s="58" t="s">
        <v>91</v>
      </c>
      <c r="C8" s="59">
        <v>8</v>
      </c>
      <c r="D8" s="60" t="s">
        <v>92</v>
      </c>
      <c r="E8" s="60" t="s">
        <v>93</v>
      </c>
      <c r="F8" s="60" t="s">
        <v>94</v>
      </c>
      <c r="G8" s="61">
        <v>1464.7140000000002</v>
      </c>
      <c r="H8" s="61">
        <v>1413.0860000000002</v>
      </c>
      <c r="I8" s="61">
        <f t="shared" ref="I8:I71" si="0">SUM(G8:H8)</f>
        <v>2877.8</v>
      </c>
    </row>
    <row r="9" spans="1:11">
      <c r="B9" s="54" t="s">
        <v>95</v>
      </c>
      <c r="C9" s="55">
        <v>12</v>
      </c>
      <c r="D9" s="56" t="s">
        <v>96</v>
      </c>
      <c r="E9" s="56" t="s">
        <v>97</v>
      </c>
      <c r="F9" s="56" t="s">
        <v>98</v>
      </c>
      <c r="G9" s="57">
        <v>22153.808000000001</v>
      </c>
      <c r="H9" s="57">
        <v>21697.235000000004</v>
      </c>
      <c r="I9" s="57">
        <f t="shared" si="0"/>
        <v>43851.043000000005</v>
      </c>
    </row>
    <row r="10" spans="1:11">
      <c r="B10" s="58" t="s">
        <v>99</v>
      </c>
      <c r="C10" s="59">
        <v>24</v>
      </c>
      <c r="D10" s="60" t="s">
        <v>100</v>
      </c>
      <c r="E10" s="60" t="s">
        <v>101</v>
      </c>
      <c r="F10" s="60" t="s">
        <v>102</v>
      </c>
      <c r="G10" s="61">
        <v>16260.87</v>
      </c>
      <c r="H10" s="61">
        <v>16605.39799999999</v>
      </c>
      <c r="I10" s="61">
        <f t="shared" si="0"/>
        <v>32866.267999999989</v>
      </c>
    </row>
    <row r="11" spans="1:11">
      <c r="B11" s="54" t="s">
        <v>103</v>
      </c>
      <c r="C11" s="55">
        <v>28</v>
      </c>
      <c r="D11" s="56" t="s">
        <v>104</v>
      </c>
      <c r="E11" s="56" t="s">
        <v>105</v>
      </c>
      <c r="F11" s="56" t="s">
        <v>106</v>
      </c>
      <c r="G11" s="57">
        <v>47.269000000000005</v>
      </c>
      <c r="H11" s="57">
        <v>50.659000000000006</v>
      </c>
      <c r="I11" s="57">
        <f t="shared" si="0"/>
        <v>97.928000000000011</v>
      </c>
    </row>
    <row r="12" spans="1:11">
      <c r="B12" s="58" t="s">
        <v>107</v>
      </c>
      <c r="C12" s="59">
        <v>32</v>
      </c>
      <c r="D12" s="60" t="s">
        <v>108</v>
      </c>
      <c r="E12" s="60" t="s">
        <v>109</v>
      </c>
      <c r="F12" s="60" t="s">
        <v>110</v>
      </c>
      <c r="G12" s="61">
        <v>22049.146000000001</v>
      </c>
      <c r="H12" s="61">
        <v>23146.630999999998</v>
      </c>
      <c r="I12" s="61">
        <f t="shared" si="0"/>
        <v>45195.777000000002</v>
      </c>
    </row>
    <row r="13" spans="1:11">
      <c r="B13" s="54" t="s">
        <v>111</v>
      </c>
      <c r="C13" s="55">
        <v>51</v>
      </c>
      <c r="D13" s="56" t="s">
        <v>112</v>
      </c>
      <c r="E13" s="56" t="s">
        <v>113</v>
      </c>
      <c r="F13" s="56" t="s">
        <v>114</v>
      </c>
      <c r="G13" s="57">
        <v>1393.7470000000003</v>
      </c>
      <c r="H13" s="57">
        <v>1569.4870000000003</v>
      </c>
      <c r="I13" s="57">
        <f t="shared" si="0"/>
        <v>2963.2340000000004</v>
      </c>
    </row>
    <row r="14" spans="1:11">
      <c r="B14" s="58" t="s">
        <v>115</v>
      </c>
      <c r="C14" s="59">
        <v>36</v>
      </c>
      <c r="D14" s="60" t="s">
        <v>116</v>
      </c>
      <c r="E14" s="60" t="s">
        <v>117</v>
      </c>
      <c r="F14" s="60" t="s">
        <v>118</v>
      </c>
      <c r="G14" s="61">
        <v>12698.625</v>
      </c>
      <c r="H14" s="61">
        <v>12801.255999999999</v>
      </c>
      <c r="I14" s="61">
        <f t="shared" si="0"/>
        <v>25499.881000000001</v>
      </c>
    </row>
    <row r="15" spans="1:11">
      <c r="B15" s="54" t="s">
        <v>119</v>
      </c>
      <c r="C15" s="55">
        <v>40</v>
      </c>
      <c r="D15" s="56" t="s">
        <v>120</v>
      </c>
      <c r="E15" s="56" t="s">
        <v>121</v>
      </c>
      <c r="F15" s="56" t="s">
        <v>122</v>
      </c>
      <c r="G15" s="57">
        <v>4439.6910000000007</v>
      </c>
      <c r="H15" s="57">
        <v>4566.7089999999998</v>
      </c>
      <c r="I15" s="57">
        <f t="shared" si="0"/>
        <v>9006.4000000000015</v>
      </c>
    </row>
    <row r="16" spans="1:11">
      <c r="B16" s="58" t="s">
        <v>123</v>
      </c>
      <c r="C16" s="59">
        <v>31</v>
      </c>
      <c r="D16" s="60" t="s">
        <v>124</v>
      </c>
      <c r="E16" s="60" t="s">
        <v>125</v>
      </c>
      <c r="F16" s="60" t="s">
        <v>126</v>
      </c>
      <c r="G16" s="61">
        <v>5064.6639999999998</v>
      </c>
      <c r="H16" s="61">
        <v>5074.5110000000004</v>
      </c>
      <c r="I16" s="61">
        <f t="shared" si="0"/>
        <v>10139.174999999999</v>
      </c>
    </row>
    <row r="17" spans="2:9">
      <c r="B17" s="54" t="s">
        <v>127</v>
      </c>
      <c r="C17" s="55">
        <v>44</v>
      </c>
      <c r="D17" s="56" t="s">
        <v>128</v>
      </c>
      <c r="E17" s="56" t="s">
        <v>129</v>
      </c>
      <c r="F17" s="56" t="s">
        <v>130</v>
      </c>
      <c r="G17" s="57">
        <v>191.09299999999999</v>
      </c>
      <c r="H17" s="57">
        <v>202.15499999999992</v>
      </c>
      <c r="I17" s="57">
        <f t="shared" si="0"/>
        <v>393.24799999999993</v>
      </c>
    </row>
    <row r="18" spans="2:9">
      <c r="B18" s="58" t="s">
        <v>131</v>
      </c>
      <c r="C18" s="59">
        <v>48</v>
      </c>
      <c r="D18" s="60" t="s">
        <v>132</v>
      </c>
      <c r="E18" s="60" t="s">
        <v>133</v>
      </c>
      <c r="F18" s="60" t="s">
        <v>134</v>
      </c>
      <c r="G18" s="61">
        <v>1100.4740000000002</v>
      </c>
      <c r="H18" s="61">
        <v>601.10900000000015</v>
      </c>
      <c r="I18" s="61">
        <f t="shared" si="0"/>
        <v>1701.5830000000003</v>
      </c>
    </row>
    <row r="19" spans="2:9">
      <c r="B19" s="54" t="s">
        <v>135</v>
      </c>
      <c r="C19" s="55">
        <v>50</v>
      </c>
      <c r="D19" s="56" t="s">
        <v>136</v>
      </c>
      <c r="E19" s="56" t="s">
        <v>137</v>
      </c>
      <c r="F19" s="56" t="s">
        <v>138</v>
      </c>
      <c r="G19" s="57">
        <v>83259.107999999993</v>
      </c>
      <c r="H19" s="57">
        <v>81430.275000000009</v>
      </c>
      <c r="I19" s="57">
        <f t="shared" si="0"/>
        <v>164689.383</v>
      </c>
    </row>
    <row r="20" spans="2:9">
      <c r="B20" s="58" t="s">
        <v>139</v>
      </c>
      <c r="C20" s="59">
        <v>52</v>
      </c>
      <c r="D20" s="60" t="s">
        <v>140</v>
      </c>
      <c r="E20" s="60" t="s">
        <v>141</v>
      </c>
      <c r="F20" s="60" t="s">
        <v>142</v>
      </c>
      <c r="G20" s="61">
        <v>139.084</v>
      </c>
      <c r="H20" s="61">
        <v>148.28700000000001</v>
      </c>
      <c r="I20" s="61">
        <f t="shared" si="0"/>
        <v>287.37099999999998</v>
      </c>
    </row>
    <row r="21" spans="2:9">
      <c r="B21" s="54" t="s">
        <v>143</v>
      </c>
      <c r="C21" s="55">
        <v>112</v>
      </c>
      <c r="D21" s="56" t="s">
        <v>144</v>
      </c>
      <c r="E21" s="56" t="s">
        <v>145</v>
      </c>
      <c r="F21" s="56" t="s">
        <v>146</v>
      </c>
      <c r="G21" s="57">
        <v>4399.3669999999984</v>
      </c>
      <c r="H21" s="57">
        <v>5049.9540000000006</v>
      </c>
      <c r="I21" s="57">
        <f t="shared" si="0"/>
        <v>9449.3209999999999</v>
      </c>
    </row>
    <row r="22" spans="2:9">
      <c r="B22" s="58" t="s">
        <v>147</v>
      </c>
      <c r="C22" s="59">
        <v>56</v>
      </c>
      <c r="D22" s="60" t="s">
        <v>148</v>
      </c>
      <c r="E22" s="60" t="s">
        <v>121</v>
      </c>
      <c r="F22" s="60" t="s">
        <v>122</v>
      </c>
      <c r="G22" s="61">
        <v>5744.3349999999982</v>
      </c>
      <c r="H22" s="61">
        <v>5845.2810000000009</v>
      </c>
      <c r="I22" s="61">
        <f t="shared" si="0"/>
        <v>11589.615999999998</v>
      </c>
    </row>
    <row r="23" spans="2:9">
      <c r="B23" s="54" t="s">
        <v>149</v>
      </c>
      <c r="C23" s="55">
        <v>84</v>
      </c>
      <c r="D23" s="56" t="s">
        <v>150</v>
      </c>
      <c r="E23" s="56" t="s">
        <v>151</v>
      </c>
      <c r="F23" s="56" t="s">
        <v>152</v>
      </c>
      <c r="G23" s="57">
        <v>197.76100000000005</v>
      </c>
      <c r="H23" s="57">
        <v>199.85999999999999</v>
      </c>
      <c r="I23" s="57">
        <f t="shared" si="0"/>
        <v>397.62100000000004</v>
      </c>
    </row>
    <row r="24" spans="2:9">
      <c r="B24" s="58" t="s">
        <v>153</v>
      </c>
      <c r="C24" s="59">
        <v>204</v>
      </c>
      <c r="D24" s="60" t="s">
        <v>154</v>
      </c>
      <c r="E24" s="60" t="s">
        <v>155</v>
      </c>
      <c r="F24" s="60" t="s">
        <v>156</v>
      </c>
      <c r="G24" s="61">
        <v>6054.2480000000014</v>
      </c>
      <c r="H24" s="61">
        <v>6068.9500000000016</v>
      </c>
      <c r="I24" s="61">
        <f t="shared" si="0"/>
        <v>12123.198000000004</v>
      </c>
    </row>
    <row r="25" spans="2:9">
      <c r="B25" s="54" t="s">
        <v>157</v>
      </c>
      <c r="C25" s="55">
        <v>64</v>
      </c>
      <c r="D25" s="56" t="s">
        <v>158</v>
      </c>
      <c r="E25" s="56" t="s">
        <v>159</v>
      </c>
      <c r="F25" s="56" t="s">
        <v>157</v>
      </c>
      <c r="G25" s="57">
        <v>410.08700000000005</v>
      </c>
      <c r="H25" s="57">
        <v>361.52499999999998</v>
      </c>
      <c r="I25" s="57">
        <f t="shared" si="0"/>
        <v>771.61200000000008</v>
      </c>
    </row>
    <row r="26" spans="2:9">
      <c r="B26" s="58" t="s">
        <v>160</v>
      </c>
      <c r="C26" s="59">
        <v>68</v>
      </c>
      <c r="D26" s="60" t="s">
        <v>161</v>
      </c>
      <c r="E26" s="60" t="s">
        <v>162</v>
      </c>
      <c r="F26" s="60" t="s">
        <v>163</v>
      </c>
      <c r="G26" s="61">
        <v>5858.0190000000002</v>
      </c>
      <c r="H26" s="61">
        <v>5815.01</v>
      </c>
      <c r="I26" s="61">
        <f t="shared" si="0"/>
        <v>11673.029</v>
      </c>
    </row>
    <row r="27" spans="2:9">
      <c r="B27" s="54" t="s">
        <v>164</v>
      </c>
      <c r="C27" s="55">
        <v>70</v>
      </c>
      <c r="D27" s="56" t="s">
        <v>165</v>
      </c>
      <c r="E27" s="56" t="s">
        <v>166</v>
      </c>
      <c r="F27" s="56" t="s">
        <v>167</v>
      </c>
      <c r="G27" s="57">
        <v>1606.6089999999999</v>
      </c>
      <c r="H27" s="57">
        <v>1674.2059999999999</v>
      </c>
      <c r="I27" s="57">
        <f t="shared" si="0"/>
        <v>3280.8149999999996</v>
      </c>
    </row>
    <row r="28" spans="2:9">
      <c r="B28" s="58" t="s">
        <v>168</v>
      </c>
      <c r="C28" s="59">
        <v>72</v>
      </c>
      <c r="D28" s="60" t="s">
        <v>169</v>
      </c>
      <c r="E28" s="60" t="s">
        <v>170</v>
      </c>
      <c r="F28" s="60" t="s">
        <v>171</v>
      </c>
      <c r="G28" s="61">
        <v>1139.0990000000004</v>
      </c>
      <c r="H28" s="61">
        <v>1212.5259999999998</v>
      </c>
      <c r="I28" s="61">
        <f t="shared" si="0"/>
        <v>2351.625</v>
      </c>
    </row>
    <row r="29" spans="2:9">
      <c r="B29" s="54" t="s">
        <v>172</v>
      </c>
      <c r="C29" s="55">
        <v>76</v>
      </c>
      <c r="D29" s="56" t="s">
        <v>173</v>
      </c>
      <c r="E29" s="56" t="s">
        <v>174</v>
      </c>
      <c r="F29" s="56" t="s">
        <v>175</v>
      </c>
      <c r="G29" s="57">
        <v>104435.78300000001</v>
      </c>
      <c r="H29" s="57">
        <v>108123.626</v>
      </c>
      <c r="I29" s="57">
        <f t="shared" si="0"/>
        <v>212559.40900000001</v>
      </c>
    </row>
    <row r="30" spans="2:9">
      <c r="B30" s="58" t="s">
        <v>176</v>
      </c>
      <c r="C30" s="59">
        <v>96</v>
      </c>
      <c r="D30" s="60" t="s">
        <v>177</v>
      </c>
      <c r="E30" s="60" t="s">
        <v>178</v>
      </c>
      <c r="F30" s="60" t="s">
        <v>179</v>
      </c>
      <c r="G30" s="61">
        <v>226.98699999999997</v>
      </c>
      <c r="H30" s="61">
        <v>210.49599999999998</v>
      </c>
      <c r="I30" s="61">
        <f t="shared" si="0"/>
        <v>437.48299999999995</v>
      </c>
    </row>
    <row r="31" spans="2:9">
      <c r="B31" s="54" t="s">
        <v>180</v>
      </c>
      <c r="C31" s="55">
        <v>100</v>
      </c>
      <c r="D31" s="56" t="s">
        <v>181</v>
      </c>
      <c r="E31" s="56" t="s">
        <v>182</v>
      </c>
      <c r="F31" s="56" t="s">
        <v>183</v>
      </c>
      <c r="G31" s="57">
        <v>3374.1210000000001</v>
      </c>
      <c r="H31" s="57">
        <v>3574.3240000000005</v>
      </c>
      <c r="I31" s="57">
        <f t="shared" si="0"/>
        <v>6948.4450000000006</v>
      </c>
    </row>
    <row r="32" spans="2:9">
      <c r="B32" s="58" t="s">
        <v>184</v>
      </c>
      <c r="C32" s="59">
        <v>854</v>
      </c>
      <c r="D32" s="60" t="s">
        <v>185</v>
      </c>
      <c r="E32" s="60" t="s">
        <v>155</v>
      </c>
      <c r="F32" s="60" t="s">
        <v>156</v>
      </c>
      <c r="G32" s="61">
        <v>10444.713000000002</v>
      </c>
      <c r="H32" s="61">
        <v>10458.564999999997</v>
      </c>
      <c r="I32" s="61">
        <f t="shared" si="0"/>
        <v>20903.277999999998</v>
      </c>
    </row>
    <row r="33" spans="2:9">
      <c r="B33" s="54" t="s">
        <v>186</v>
      </c>
      <c r="C33" s="55">
        <v>108</v>
      </c>
      <c r="D33" s="56" t="s">
        <v>187</v>
      </c>
      <c r="E33" s="56" t="s">
        <v>188</v>
      </c>
      <c r="F33" s="56" t="s">
        <v>189</v>
      </c>
      <c r="G33" s="57">
        <v>5899.8640000000014</v>
      </c>
      <c r="H33" s="57">
        <v>5990.9169999999995</v>
      </c>
      <c r="I33" s="57">
        <f t="shared" si="0"/>
        <v>11890.781000000001</v>
      </c>
    </row>
    <row r="34" spans="2:9">
      <c r="B34" s="58" t="s">
        <v>190</v>
      </c>
      <c r="C34" s="59">
        <v>132</v>
      </c>
      <c r="D34" s="60" t="s">
        <v>191</v>
      </c>
      <c r="E34" s="60" t="s">
        <v>192</v>
      </c>
      <c r="F34" s="60" t="s">
        <v>193</v>
      </c>
      <c r="G34" s="61">
        <v>279.11699999999996</v>
      </c>
      <c r="H34" s="61">
        <v>276.87100000000004</v>
      </c>
      <c r="I34" s="61">
        <f t="shared" si="0"/>
        <v>555.98800000000006</v>
      </c>
    </row>
    <row r="35" spans="2:9">
      <c r="B35" s="54" t="s">
        <v>194</v>
      </c>
      <c r="C35" s="55">
        <v>116</v>
      </c>
      <c r="D35" s="56" t="s">
        <v>195</v>
      </c>
      <c r="E35" s="56" t="s">
        <v>196</v>
      </c>
      <c r="F35" s="56" t="s">
        <v>197</v>
      </c>
      <c r="G35" s="57">
        <v>8162.4239999999991</v>
      </c>
      <c r="H35" s="57">
        <v>8556.5470000000023</v>
      </c>
      <c r="I35" s="57">
        <f t="shared" si="0"/>
        <v>16718.971000000001</v>
      </c>
    </row>
    <row r="36" spans="2:9">
      <c r="B36" s="58" t="s">
        <v>198</v>
      </c>
      <c r="C36" s="59">
        <v>120</v>
      </c>
      <c r="D36" s="60" t="s">
        <v>199</v>
      </c>
      <c r="E36" s="60" t="s">
        <v>200</v>
      </c>
      <c r="F36" s="60" t="s">
        <v>201</v>
      </c>
      <c r="G36" s="61">
        <v>13277.074999999999</v>
      </c>
      <c r="H36" s="61">
        <v>13268.788999999999</v>
      </c>
      <c r="I36" s="61">
        <f t="shared" si="0"/>
        <v>26545.863999999998</v>
      </c>
    </row>
    <row r="37" spans="2:9">
      <c r="B37" s="54" t="s">
        <v>202</v>
      </c>
      <c r="C37" s="55">
        <v>124</v>
      </c>
      <c r="D37" s="56" t="s">
        <v>203</v>
      </c>
      <c r="E37" s="56" t="s">
        <v>204</v>
      </c>
      <c r="F37" s="56" t="s">
        <v>205</v>
      </c>
      <c r="G37" s="57">
        <v>18732.177999999996</v>
      </c>
      <c r="H37" s="57">
        <v>19009.978999999996</v>
      </c>
      <c r="I37" s="57">
        <f t="shared" si="0"/>
        <v>37742.156999999992</v>
      </c>
    </row>
    <row r="38" spans="2:9">
      <c r="B38" s="58" t="s">
        <v>206</v>
      </c>
      <c r="C38" s="59">
        <v>140</v>
      </c>
      <c r="D38" s="60" t="s">
        <v>207</v>
      </c>
      <c r="E38" s="60" t="s">
        <v>200</v>
      </c>
      <c r="F38" s="60" t="s">
        <v>201</v>
      </c>
      <c r="G38" s="61">
        <v>2394.0420000000004</v>
      </c>
      <c r="H38" s="61">
        <v>2435.7219999999998</v>
      </c>
      <c r="I38" s="61">
        <f t="shared" si="0"/>
        <v>4829.7640000000001</v>
      </c>
    </row>
    <row r="39" spans="2:9">
      <c r="B39" s="54" t="s">
        <v>208</v>
      </c>
      <c r="C39" s="55">
        <v>148</v>
      </c>
      <c r="D39" s="56" t="s">
        <v>209</v>
      </c>
      <c r="E39" s="56" t="s">
        <v>200</v>
      </c>
      <c r="F39" s="56" t="s">
        <v>201</v>
      </c>
      <c r="G39" s="57">
        <v>8200.17</v>
      </c>
      <c r="H39" s="57">
        <v>8225.6890000000003</v>
      </c>
      <c r="I39" s="57">
        <f t="shared" si="0"/>
        <v>16425.859</v>
      </c>
    </row>
    <row r="40" spans="2:9">
      <c r="B40" s="58" t="s">
        <v>210</v>
      </c>
      <c r="C40" s="59">
        <v>152</v>
      </c>
      <c r="D40" s="60" t="s">
        <v>211</v>
      </c>
      <c r="E40" s="60" t="s">
        <v>212</v>
      </c>
      <c r="F40" s="60" t="s">
        <v>213</v>
      </c>
      <c r="G40" s="61">
        <v>9425.6689999999981</v>
      </c>
      <c r="H40" s="61">
        <v>9690.5399999999991</v>
      </c>
      <c r="I40" s="61">
        <f t="shared" si="0"/>
        <v>19116.208999999995</v>
      </c>
    </row>
    <row r="41" spans="2:9">
      <c r="B41" s="54" t="s">
        <v>214</v>
      </c>
      <c r="C41" s="55">
        <v>156</v>
      </c>
      <c r="D41" s="56" t="s">
        <v>215</v>
      </c>
      <c r="E41" s="56" t="s">
        <v>216</v>
      </c>
      <c r="F41" s="56" t="s">
        <v>217</v>
      </c>
      <c r="G41" s="57">
        <v>738247.34</v>
      </c>
      <c r="H41" s="57">
        <v>701076.43399999989</v>
      </c>
      <c r="I41" s="57">
        <f t="shared" si="0"/>
        <v>1439323.7739999997</v>
      </c>
    </row>
    <row r="42" spans="2:9">
      <c r="B42" s="58" t="s">
        <v>218</v>
      </c>
      <c r="C42" s="59">
        <v>170</v>
      </c>
      <c r="D42" s="60" t="s">
        <v>219</v>
      </c>
      <c r="E42" s="60" t="s">
        <v>220</v>
      </c>
      <c r="F42" s="60" t="s">
        <v>221</v>
      </c>
      <c r="G42" s="61">
        <v>24984.563999999998</v>
      </c>
      <c r="H42" s="61">
        <v>25898.32</v>
      </c>
      <c r="I42" s="61">
        <f t="shared" si="0"/>
        <v>50882.883999999998</v>
      </c>
    </row>
    <row r="43" spans="2:9">
      <c r="B43" s="54" t="s">
        <v>222</v>
      </c>
      <c r="C43" s="55">
        <v>174</v>
      </c>
      <c r="D43" s="56" t="s">
        <v>223</v>
      </c>
      <c r="E43" s="56" t="s">
        <v>224</v>
      </c>
      <c r="F43" s="56" t="s">
        <v>225</v>
      </c>
      <c r="G43" s="57">
        <v>438.65300000000008</v>
      </c>
      <c r="H43" s="57">
        <v>430.94199999999989</v>
      </c>
      <c r="I43" s="57">
        <f t="shared" si="0"/>
        <v>869.59500000000003</v>
      </c>
    </row>
    <row r="44" spans="2:9">
      <c r="B44" s="58" t="s">
        <v>226</v>
      </c>
      <c r="C44" s="59">
        <v>178</v>
      </c>
      <c r="D44" s="60" t="s">
        <v>227</v>
      </c>
      <c r="E44" s="60" t="s">
        <v>200</v>
      </c>
      <c r="F44" s="60" t="s">
        <v>201</v>
      </c>
      <c r="G44" s="61">
        <v>2756.6779999999994</v>
      </c>
      <c r="H44" s="61">
        <v>2761.4139999999993</v>
      </c>
      <c r="I44" s="61">
        <f t="shared" si="0"/>
        <v>5518.0919999999987</v>
      </c>
    </row>
    <row r="45" spans="2:9">
      <c r="B45" s="54" t="s">
        <v>228</v>
      </c>
      <c r="C45" s="55">
        <v>184</v>
      </c>
      <c r="D45" s="56" t="s">
        <v>229</v>
      </c>
      <c r="E45" s="56" t="s">
        <v>230</v>
      </c>
      <c r="F45" s="56" t="s">
        <v>231</v>
      </c>
      <c r="G45" s="57"/>
      <c r="H45" s="57"/>
      <c r="I45" s="57">
        <f t="shared" si="0"/>
        <v>0</v>
      </c>
    </row>
    <row r="46" spans="2:9">
      <c r="B46" s="58" t="s">
        <v>232</v>
      </c>
      <c r="C46" s="59">
        <v>188</v>
      </c>
      <c r="D46" s="60" t="s">
        <v>233</v>
      </c>
      <c r="E46" s="60" t="s">
        <v>234</v>
      </c>
      <c r="F46" s="60" t="s">
        <v>235</v>
      </c>
      <c r="G46" s="61">
        <v>2545.076</v>
      </c>
      <c r="H46" s="61">
        <v>2549.0379999999991</v>
      </c>
      <c r="I46" s="61">
        <f t="shared" si="0"/>
        <v>5094.1139999999996</v>
      </c>
    </row>
    <row r="47" spans="2:9">
      <c r="B47" s="54" t="s">
        <v>236</v>
      </c>
      <c r="C47" s="55">
        <v>384</v>
      </c>
      <c r="D47" s="56" t="s">
        <v>237</v>
      </c>
      <c r="E47" s="56" t="s">
        <v>155</v>
      </c>
      <c r="F47" s="56" t="s">
        <v>156</v>
      </c>
      <c r="G47" s="57">
        <v>13300.38</v>
      </c>
      <c r="H47" s="57">
        <v>13077.895</v>
      </c>
      <c r="I47" s="57">
        <f t="shared" si="0"/>
        <v>26378.275000000001</v>
      </c>
    </row>
    <row r="48" spans="2:9">
      <c r="B48" s="58" t="s">
        <v>238</v>
      </c>
      <c r="C48" s="59">
        <v>191</v>
      </c>
      <c r="D48" s="60" t="s">
        <v>239</v>
      </c>
      <c r="E48" s="60" t="s">
        <v>240</v>
      </c>
      <c r="F48" s="60" t="s">
        <v>241</v>
      </c>
      <c r="G48" s="61">
        <v>1979.2920000000001</v>
      </c>
      <c r="H48" s="61">
        <v>2125.9759999999997</v>
      </c>
      <c r="I48" s="61">
        <f t="shared" si="0"/>
        <v>4105.268</v>
      </c>
    </row>
    <row r="49" spans="2:9">
      <c r="B49" s="54" t="s">
        <v>242</v>
      </c>
      <c r="C49" s="55">
        <v>192</v>
      </c>
      <c r="D49" s="56" t="s">
        <v>243</v>
      </c>
      <c r="E49" s="56" t="s">
        <v>244</v>
      </c>
      <c r="F49" s="56" t="s">
        <v>245</v>
      </c>
      <c r="G49" s="57">
        <v>5623.4679999999998</v>
      </c>
      <c r="H49" s="57">
        <v>5703.148000000002</v>
      </c>
      <c r="I49" s="57">
        <f t="shared" si="0"/>
        <v>11326.616000000002</v>
      </c>
    </row>
    <row r="50" spans="2:9">
      <c r="B50" s="58" t="s">
        <v>246</v>
      </c>
      <c r="C50" s="59">
        <v>196</v>
      </c>
      <c r="D50" s="60" t="s">
        <v>247</v>
      </c>
      <c r="E50" s="60" t="s">
        <v>248</v>
      </c>
      <c r="F50" s="60" t="s">
        <v>246</v>
      </c>
      <c r="G50" s="61">
        <v>603.51400000000001</v>
      </c>
      <c r="H50" s="61">
        <v>603.84699999999987</v>
      </c>
      <c r="I50" s="61">
        <f t="shared" si="0"/>
        <v>1207.3609999999999</v>
      </c>
    </row>
    <row r="51" spans="2:9">
      <c r="B51" s="54" t="s">
        <v>249</v>
      </c>
      <c r="C51" s="55">
        <v>203</v>
      </c>
      <c r="D51" s="56" t="s">
        <v>250</v>
      </c>
      <c r="E51" s="56" t="s">
        <v>251</v>
      </c>
      <c r="F51" s="56" t="s">
        <v>252</v>
      </c>
      <c r="G51" s="57">
        <v>5272.5220000000018</v>
      </c>
      <c r="H51" s="57">
        <v>5436.4600000000009</v>
      </c>
      <c r="I51" s="57">
        <f t="shared" si="0"/>
        <v>10708.982000000004</v>
      </c>
    </row>
    <row r="52" spans="2:9">
      <c r="B52" s="58" t="s">
        <v>253</v>
      </c>
      <c r="C52" s="59">
        <v>408</v>
      </c>
      <c r="D52" s="60" t="s">
        <v>254</v>
      </c>
      <c r="E52" s="60" t="s">
        <v>255</v>
      </c>
      <c r="F52" s="60" t="s">
        <v>256</v>
      </c>
      <c r="G52" s="61">
        <v>12608.379000000003</v>
      </c>
      <c r="H52" s="61">
        <v>13170.435999999996</v>
      </c>
      <c r="I52" s="61">
        <f t="shared" si="0"/>
        <v>25778.814999999999</v>
      </c>
    </row>
    <row r="53" spans="2:9">
      <c r="B53" s="54" t="s">
        <v>257</v>
      </c>
      <c r="C53" s="55">
        <v>180</v>
      </c>
      <c r="D53" s="56" t="s">
        <v>258</v>
      </c>
      <c r="E53" s="56" t="s">
        <v>259</v>
      </c>
      <c r="F53" s="56" t="s">
        <v>260</v>
      </c>
      <c r="G53" s="57">
        <v>44710.171999999999</v>
      </c>
      <c r="H53" s="57">
        <v>44851.232000000004</v>
      </c>
      <c r="I53" s="57">
        <f t="shared" si="0"/>
        <v>89561.40400000001</v>
      </c>
    </row>
    <row r="54" spans="2:9">
      <c r="B54" s="58" t="s">
        <v>261</v>
      </c>
      <c r="C54" s="59">
        <v>208</v>
      </c>
      <c r="D54" s="60" t="s">
        <v>262</v>
      </c>
      <c r="E54" s="60" t="s">
        <v>263</v>
      </c>
      <c r="F54" s="60" t="s">
        <v>264</v>
      </c>
      <c r="G54" s="61">
        <v>2879.3610000000008</v>
      </c>
      <c r="H54" s="61">
        <v>2912.8420000000006</v>
      </c>
      <c r="I54" s="61">
        <f t="shared" si="0"/>
        <v>5792.2030000000013</v>
      </c>
    </row>
    <row r="55" spans="2:9">
      <c r="B55" s="54" t="s">
        <v>265</v>
      </c>
      <c r="C55" s="55">
        <v>262</v>
      </c>
      <c r="D55" s="56" t="s">
        <v>266</v>
      </c>
      <c r="E55" s="56" t="s">
        <v>267</v>
      </c>
      <c r="F55" s="56" t="s">
        <v>268</v>
      </c>
      <c r="G55" s="57">
        <v>518.99300000000005</v>
      </c>
      <c r="H55" s="57">
        <v>469.00900000000001</v>
      </c>
      <c r="I55" s="57">
        <f t="shared" si="0"/>
        <v>988.00200000000007</v>
      </c>
    </row>
    <row r="56" spans="2:9">
      <c r="B56" s="58" t="s">
        <v>269</v>
      </c>
      <c r="C56" s="59">
        <v>214</v>
      </c>
      <c r="D56" s="60" t="s">
        <v>270</v>
      </c>
      <c r="E56" s="60" t="s">
        <v>271</v>
      </c>
      <c r="F56" s="60" t="s">
        <v>272</v>
      </c>
      <c r="G56" s="61">
        <v>5418.206000000001</v>
      </c>
      <c r="H56" s="61">
        <v>5429.6980000000003</v>
      </c>
      <c r="I56" s="61">
        <f t="shared" si="0"/>
        <v>10847.904000000002</v>
      </c>
    </row>
    <row r="57" spans="2:9">
      <c r="B57" s="54" t="s">
        <v>273</v>
      </c>
      <c r="C57" s="55">
        <v>218</v>
      </c>
      <c r="D57" s="56" t="s">
        <v>274</v>
      </c>
      <c r="E57" s="56" t="s">
        <v>275</v>
      </c>
      <c r="F57" s="56" t="s">
        <v>1</v>
      </c>
      <c r="G57" s="57">
        <v>8823.827000000003</v>
      </c>
      <c r="H57" s="57">
        <v>8819.2329999999984</v>
      </c>
      <c r="I57" s="57">
        <f t="shared" si="0"/>
        <v>17643.060000000001</v>
      </c>
    </row>
    <row r="58" spans="2:9">
      <c r="B58" s="58" t="s">
        <v>276</v>
      </c>
      <c r="C58" s="59">
        <v>818</v>
      </c>
      <c r="D58" s="60" t="s">
        <v>277</v>
      </c>
      <c r="E58" s="60" t="s">
        <v>278</v>
      </c>
      <c r="F58" s="60" t="s">
        <v>279</v>
      </c>
      <c r="G58" s="61">
        <v>51702.862000000008</v>
      </c>
      <c r="H58" s="61">
        <v>50631.54099999999</v>
      </c>
      <c r="I58" s="61">
        <f t="shared" si="0"/>
        <v>102334.40299999999</v>
      </c>
    </row>
    <row r="59" spans="2:9">
      <c r="B59" s="54" t="s">
        <v>280</v>
      </c>
      <c r="C59" s="55">
        <v>222</v>
      </c>
      <c r="D59" s="56" t="s">
        <v>281</v>
      </c>
      <c r="E59" s="56" t="s">
        <v>275</v>
      </c>
      <c r="F59" s="56" t="s">
        <v>1</v>
      </c>
      <c r="G59" s="57">
        <v>3036.4239999999995</v>
      </c>
      <c r="H59" s="57">
        <v>3449.7770000000005</v>
      </c>
      <c r="I59" s="57">
        <f t="shared" si="0"/>
        <v>6486.201</v>
      </c>
    </row>
    <row r="60" spans="2:9">
      <c r="B60" s="58" t="s">
        <v>282</v>
      </c>
      <c r="C60" s="59">
        <v>226</v>
      </c>
      <c r="D60" s="60" t="s">
        <v>283</v>
      </c>
      <c r="E60" s="60" t="s">
        <v>200</v>
      </c>
      <c r="F60" s="60" t="s">
        <v>201</v>
      </c>
      <c r="G60" s="61">
        <v>780.38000000000011</v>
      </c>
      <c r="H60" s="61">
        <v>622.6049999999999</v>
      </c>
      <c r="I60" s="61">
        <f t="shared" si="0"/>
        <v>1402.9850000000001</v>
      </c>
    </row>
    <row r="61" spans="2:9">
      <c r="B61" s="54" t="s">
        <v>284</v>
      </c>
      <c r="C61" s="55">
        <v>232</v>
      </c>
      <c r="D61" s="56" t="s">
        <v>285</v>
      </c>
      <c r="E61" s="56" t="s">
        <v>286</v>
      </c>
      <c r="F61" s="56" t="s">
        <v>287</v>
      </c>
      <c r="G61" s="57">
        <v>1777.5480000000002</v>
      </c>
      <c r="H61" s="57">
        <v>1768.8789999999999</v>
      </c>
      <c r="I61" s="57">
        <f t="shared" si="0"/>
        <v>3546.4270000000001</v>
      </c>
    </row>
    <row r="62" spans="2:9">
      <c r="B62" s="58" t="s">
        <v>288</v>
      </c>
      <c r="C62" s="59">
        <v>233</v>
      </c>
      <c r="D62" s="60" t="s">
        <v>289</v>
      </c>
      <c r="E62" s="60" t="s">
        <v>290</v>
      </c>
      <c r="F62" s="60" t="s">
        <v>291</v>
      </c>
      <c r="G62" s="61">
        <v>628.45600000000013</v>
      </c>
      <c r="H62" s="61">
        <v>698.08299999999997</v>
      </c>
      <c r="I62" s="61">
        <f t="shared" si="0"/>
        <v>1326.5390000000002</v>
      </c>
    </row>
    <row r="63" spans="2:9">
      <c r="B63" s="54" t="s">
        <v>292</v>
      </c>
      <c r="C63" s="55">
        <v>231</v>
      </c>
      <c r="D63" s="56" t="s">
        <v>293</v>
      </c>
      <c r="E63" s="56" t="s">
        <v>294</v>
      </c>
      <c r="F63" s="56" t="s">
        <v>295</v>
      </c>
      <c r="G63" s="57">
        <v>57516.835000000014</v>
      </c>
      <c r="H63" s="57">
        <v>57446.748000000007</v>
      </c>
      <c r="I63" s="57">
        <f t="shared" si="0"/>
        <v>114963.58300000001</v>
      </c>
    </row>
    <row r="64" spans="2:9">
      <c r="B64" s="58" t="s">
        <v>296</v>
      </c>
      <c r="C64" s="59">
        <v>242</v>
      </c>
      <c r="D64" s="60" t="s">
        <v>297</v>
      </c>
      <c r="E64" s="60" t="s">
        <v>298</v>
      </c>
      <c r="F64" s="60" t="s">
        <v>299</v>
      </c>
      <c r="G64" s="61">
        <v>454.0179999999998</v>
      </c>
      <c r="H64" s="61">
        <v>442.42600000000004</v>
      </c>
      <c r="I64" s="61">
        <f t="shared" si="0"/>
        <v>896.44399999999985</v>
      </c>
    </row>
    <row r="65" spans="2:9">
      <c r="B65" s="54" t="s">
        <v>300</v>
      </c>
      <c r="C65" s="55">
        <v>246</v>
      </c>
      <c r="D65" s="56" t="s">
        <v>301</v>
      </c>
      <c r="E65" s="56" t="s">
        <v>121</v>
      </c>
      <c r="F65" s="56" t="s">
        <v>122</v>
      </c>
      <c r="G65" s="57">
        <v>2732.4059999999999</v>
      </c>
      <c r="H65" s="57">
        <v>2808.3120000000004</v>
      </c>
      <c r="I65" s="57">
        <f t="shared" si="0"/>
        <v>5540.7180000000008</v>
      </c>
    </row>
    <row r="66" spans="2:9">
      <c r="B66" s="58" t="s">
        <v>302</v>
      </c>
      <c r="C66" s="59">
        <v>250</v>
      </c>
      <c r="D66" s="60" t="s">
        <v>303</v>
      </c>
      <c r="E66" s="60" t="s">
        <v>121</v>
      </c>
      <c r="F66" s="60" t="s">
        <v>122</v>
      </c>
      <c r="G66" s="61">
        <v>31589.195</v>
      </c>
      <c r="H66" s="61">
        <v>33684.316999999995</v>
      </c>
      <c r="I66" s="61">
        <f t="shared" si="0"/>
        <v>65273.511999999995</v>
      </c>
    </row>
    <row r="67" spans="2:9">
      <c r="B67" s="54" t="s">
        <v>304</v>
      </c>
      <c r="C67" s="55">
        <v>266</v>
      </c>
      <c r="D67" s="56" t="s">
        <v>305</v>
      </c>
      <c r="E67" s="56" t="s">
        <v>200</v>
      </c>
      <c r="F67" s="56" t="s">
        <v>201</v>
      </c>
      <c r="G67" s="57">
        <v>1132.854</v>
      </c>
      <c r="H67" s="57">
        <v>1092.8739999999998</v>
      </c>
      <c r="I67" s="57">
        <f t="shared" si="0"/>
        <v>2225.7280000000001</v>
      </c>
    </row>
    <row r="68" spans="2:9">
      <c r="B68" s="58" t="s">
        <v>306</v>
      </c>
      <c r="C68" s="59">
        <v>270</v>
      </c>
      <c r="D68" s="60" t="s">
        <v>307</v>
      </c>
      <c r="E68" s="60" t="s">
        <v>308</v>
      </c>
      <c r="F68" s="60" t="s">
        <v>309</v>
      </c>
      <c r="G68" s="61">
        <v>1198.5399999999995</v>
      </c>
      <c r="H68" s="61">
        <v>1218.124</v>
      </c>
      <c r="I68" s="61">
        <f t="shared" si="0"/>
        <v>2416.6639999999998</v>
      </c>
    </row>
    <row r="69" spans="2:9">
      <c r="B69" s="54" t="s">
        <v>310</v>
      </c>
      <c r="C69" s="55">
        <v>268</v>
      </c>
      <c r="D69" s="56" t="s">
        <v>311</v>
      </c>
      <c r="E69" s="56" t="s">
        <v>312</v>
      </c>
      <c r="F69" s="56" t="s">
        <v>313</v>
      </c>
      <c r="G69" s="57">
        <v>1901.2270000000001</v>
      </c>
      <c r="H69" s="57">
        <v>2087.9480000000003</v>
      </c>
      <c r="I69" s="57">
        <f t="shared" si="0"/>
        <v>3989.1750000000002</v>
      </c>
    </row>
    <row r="70" spans="2:9">
      <c r="B70" s="58" t="s">
        <v>314</v>
      </c>
      <c r="C70" s="59">
        <v>276</v>
      </c>
      <c r="D70" s="60" t="s">
        <v>315</v>
      </c>
      <c r="E70" s="60" t="s">
        <v>121</v>
      </c>
      <c r="F70" s="60" t="s">
        <v>122</v>
      </c>
      <c r="G70" s="61">
        <v>41415.911</v>
      </c>
      <c r="H70" s="61">
        <v>42368.034000000007</v>
      </c>
      <c r="I70" s="61">
        <f t="shared" si="0"/>
        <v>83783.945000000007</v>
      </c>
    </row>
    <row r="71" spans="2:9">
      <c r="B71" s="54" t="s">
        <v>316</v>
      </c>
      <c r="C71" s="55">
        <v>288</v>
      </c>
      <c r="D71" s="56" t="s">
        <v>317</v>
      </c>
      <c r="E71" s="56" t="s">
        <v>318</v>
      </c>
      <c r="F71" s="56" t="s">
        <v>319</v>
      </c>
      <c r="G71" s="57">
        <v>15749.999000000002</v>
      </c>
      <c r="H71" s="57">
        <v>15322.946</v>
      </c>
      <c r="I71" s="57">
        <f t="shared" si="0"/>
        <v>31072.945</v>
      </c>
    </row>
    <row r="72" spans="2:9">
      <c r="B72" s="58" t="s">
        <v>320</v>
      </c>
      <c r="C72" s="59">
        <v>300</v>
      </c>
      <c r="D72" s="60" t="s">
        <v>321</v>
      </c>
      <c r="E72" s="60" t="s">
        <v>121</v>
      </c>
      <c r="F72" s="60" t="s">
        <v>122</v>
      </c>
      <c r="G72" s="61">
        <v>5115.8259999999991</v>
      </c>
      <c r="H72" s="61">
        <v>5307.2300000000005</v>
      </c>
      <c r="I72" s="61">
        <f t="shared" ref="I72:I135" si="1">SUM(G72:H72)</f>
        <v>10423.056</v>
      </c>
    </row>
    <row r="73" spans="2:9">
      <c r="B73" s="54" t="s">
        <v>322</v>
      </c>
      <c r="C73" s="55">
        <v>308</v>
      </c>
      <c r="D73" s="56" t="s">
        <v>323</v>
      </c>
      <c r="E73" s="56" t="s">
        <v>105</v>
      </c>
      <c r="F73" s="56" t="s">
        <v>106</v>
      </c>
      <c r="G73" s="57">
        <v>56.665999999999997</v>
      </c>
      <c r="H73" s="57">
        <v>55.853000000000009</v>
      </c>
      <c r="I73" s="57">
        <f t="shared" si="1"/>
        <v>112.51900000000001</v>
      </c>
    </row>
    <row r="74" spans="2:9">
      <c r="B74" s="58" t="s">
        <v>324</v>
      </c>
      <c r="C74" s="59">
        <v>320</v>
      </c>
      <c r="D74" s="60" t="s">
        <v>325</v>
      </c>
      <c r="E74" s="60" t="s">
        <v>326</v>
      </c>
      <c r="F74" s="60" t="s">
        <v>327</v>
      </c>
      <c r="G74" s="61">
        <v>8827.1090000000004</v>
      </c>
      <c r="H74" s="61">
        <v>9088.4579999999969</v>
      </c>
      <c r="I74" s="61">
        <f t="shared" si="1"/>
        <v>17915.566999999995</v>
      </c>
    </row>
    <row r="75" spans="2:9">
      <c r="B75" s="54" t="s">
        <v>328</v>
      </c>
      <c r="C75" s="55">
        <v>324</v>
      </c>
      <c r="D75" s="56" t="s">
        <v>329</v>
      </c>
      <c r="E75" s="56" t="s">
        <v>330</v>
      </c>
      <c r="F75" s="56" t="s">
        <v>331</v>
      </c>
      <c r="G75" s="57">
        <v>6353.2339999999995</v>
      </c>
      <c r="H75" s="57">
        <v>6779.5579999999991</v>
      </c>
      <c r="I75" s="57">
        <f t="shared" si="1"/>
        <v>13132.791999999998</v>
      </c>
    </row>
    <row r="76" spans="2:9">
      <c r="B76" s="58" t="s">
        <v>332</v>
      </c>
      <c r="C76" s="59">
        <v>624</v>
      </c>
      <c r="D76" s="60" t="s">
        <v>333</v>
      </c>
      <c r="E76" s="60" t="s">
        <v>155</v>
      </c>
      <c r="F76" s="60" t="s">
        <v>156</v>
      </c>
      <c r="G76" s="61">
        <v>962.69500000000028</v>
      </c>
      <c r="H76" s="61">
        <v>1005.3030000000001</v>
      </c>
      <c r="I76" s="61">
        <f t="shared" si="1"/>
        <v>1967.9980000000005</v>
      </c>
    </row>
    <row r="77" spans="2:9">
      <c r="B77" s="54" t="s">
        <v>334</v>
      </c>
      <c r="C77" s="55">
        <v>328</v>
      </c>
      <c r="D77" s="56" t="s">
        <v>335</v>
      </c>
      <c r="E77" s="56" t="s">
        <v>336</v>
      </c>
      <c r="F77" s="56" t="s">
        <v>337</v>
      </c>
      <c r="G77" s="57">
        <v>395.54899999999992</v>
      </c>
      <c r="H77" s="57">
        <v>391.01</v>
      </c>
      <c r="I77" s="57">
        <f t="shared" si="1"/>
        <v>786.55899999999997</v>
      </c>
    </row>
    <row r="78" spans="2:9">
      <c r="B78" s="58" t="s">
        <v>338</v>
      </c>
      <c r="C78" s="59">
        <v>332</v>
      </c>
      <c r="D78" s="60" t="s">
        <v>339</v>
      </c>
      <c r="E78" s="60" t="s">
        <v>340</v>
      </c>
      <c r="F78" s="60" t="s">
        <v>341</v>
      </c>
      <c r="G78" s="61">
        <v>5626.4449999999997</v>
      </c>
      <c r="H78" s="61">
        <v>5776.0880000000025</v>
      </c>
      <c r="I78" s="61">
        <f t="shared" si="1"/>
        <v>11402.533000000003</v>
      </c>
    </row>
    <row r="79" spans="2:9">
      <c r="B79" s="54" t="s">
        <v>342</v>
      </c>
      <c r="C79" s="55">
        <v>340</v>
      </c>
      <c r="D79" s="56" t="s">
        <v>343</v>
      </c>
      <c r="E79" s="56" t="s">
        <v>344</v>
      </c>
      <c r="F79" s="56" t="s">
        <v>345</v>
      </c>
      <c r="G79" s="57">
        <v>4948.88</v>
      </c>
      <c r="H79" s="57">
        <v>4955.7280000000001</v>
      </c>
      <c r="I79" s="57">
        <f t="shared" si="1"/>
        <v>9904.6080000000002</v>
      </c>
    </row>
    <row r="80" spans="2:9">
      <c r="B80" s="58" t="s">
        <v>346</v>
      </c>
      <c r="C80" s="59">
        <v>348</v>
      </c>
      <c r="D80" s="60" t="s">
        <v>347</v>
      </c>
      <c r="E80" s="60" t="s">
        <v>348</v>
      </c>
      <c r="F80" s="60" t="s">
        <v>349</v>
      </c>
      <c r="G80" s="61">
        <v>4598.2880000000005</v>
      </c>
      <c r="H80" s="61">
        <v>5062.061999999999</v>
      </c>
      <c r="I80" s="61">
        <f t="shared" si="1"/>
        <v>9660.3499999999985</v>
      </c>
    </row>
    <row r="81" spans="2:9">
      <c r="B81" s="54" t="s">
        <v>350</v>
      </c>
      <c r="C81" s="55">
        <v>352</v>
      </c>
      <c r="D81" s="56" t="s">
        <v>351</v>
      </c>
      <c r="E81" s="56" t="s">
        <v>352</v>
      </c>
      <c r="F81" s="56" t="s">
        <v>353</v>
      </c>
      <c r="G81" s="57">
        <v>171.405</v>
      </c>
      <c r="H81" s="57">
        <v>169.845</v>
      </c>
      <c r="I81" s="57">
        <f t="shared" si="1"/>
        <v>341.25</v>
      </c>
    </row>
    <row r="82" spans="2:9">
      <c r="B82" s="58" t="s">
        <v>354</v>
      </c>
      <c r="C82" s="59">
        <v>356</v>
      </c>
      <c r="D82" s="60" t="s">
        <v>355</v>
      </c>
      <c r="E82" s="60" t="s">
        <v>356</v>
      </c>
      <c r="F82" s="60" t="s">
        <v>357</v>
      </c>
      <c r="G82" s="61">
        <v>717100.96999999986</v>
      </c>
      <c r="H82" s="61">
        <v>662903.41500000015</v>
      </c>
      <c r="I82" s="61">
        <f t="shared" si="1"/>
        <v>1380004.385</v>
      </c>
    </row>
    <row r="83" spans="2:9">
      <c r="B83" s="54" t="s">
        <v>358</v>
      </c>
      <c r="C83" s="55">
        <v>360</v>
      </c>
      <c r="D83" s="56" t="s">
        <v>359</v>
      </c>
      <c r="E83" s="56" t="s">
        <v>360</v>
      </c>
      <c r="F83" s="56" t="s">
        <v>361</v>
      </c>
      <c r="G83" s="57">
        <v>137717.861</v>
      </c>
      <c r="H83" s="57">
        <v>135805.76000000004</v>
      </c>
      <c r="I83" s="57">
        <f t="shared" si="1"/>
        <v>273523.62100000004</v>
      </c>
    </row>
    <row r="84" spans="2:9">
      <c r="B84" s="58" t="s">
        <v>362</v>
      </c>
      <c r="C84" s="59">
        <v>364</v>
      </c>
      <c r="D84" s="60" t="s">
        <v>363</v>
      </c>
      <c r="E84" s="60" t="s">
        <v>364</v>
      </c>
      <c r="F84" s="60" t="s">
        <v>365</v>
      </c>
      <c r="G84" s="61">
        <v>42408.405999999995</v>
      </c>
      <c r="H84" s="61">
        <v>41584.546999999999</v>
      </c>
      <c r="I84" s="61">
        <f t="shared" si="1"/>
        <v>83992.952999999994</v>
      </c>
    </row>
    <row r="85" spans="2:9">
      <c r="B85" s="54" t="s">
        <v>366</v>
      </c>
      <c r="C85" s="55">
        <v>368</v>
      </c>
      <c r="D85" s="56" t="s">
        <v>367</v>
      </c>
      <c r="E85" s="56" t="s">
        <v>368</v>
      </c>
      <c r="F85" s="56" t="s">
        <v>369</v>
      </c>
      <c r="G85" s="57">
        <v>20357.778000000002</v>
      </c>
      <c r="H85" s="57">
        <v>19864.725000000002</v>
      </c>
      <c r="I85" s="57">
        <f t="shared" si="1"/>
        <v>40222.503000000004</v>
      </c>
    </row>
    <row r="86" spans="2:9">
      <c r="B86" s="58" t="s">
        <v>370</v>
      </c>
      <c r="C86" s="59">
        <v>372</v>
      </c>
      <c r="D86" s="60" t="s">
        <v>371</v>
      </c>
      <c r="E86" s="60" t="s">
        <v>121</v>
      </c>
      <c r="F86" s="60" t="s">
        <v>122</v>
      </c>
      <c r="G86" s="61">
        <v>2451.3489999999997</v>
      </c>
      <c r="H86" s="61">
        <v>2486.4470000000001</v>
      </c>
      <c r="I86" s="61">
        <f t="shared" si="1"/>
        <v>4937.7960000000003</v>
      </c>
    </row>
    <row r="87" spans="2:9">
      <c r="B87" s="54" t="s">
        <v>372</v>
      </c>
      <c r="C87" s="55">
        <v>376</v>
      </c>
      <c r="D87" s="56" t="s">
        <v>373</v>
      </c>
      <c r="E87" s="56" t="s">
        <v>374</v>
      </c>
      <c r="F87" s="56" t="s">
        <v>375</v>
      </c>
      <c r="G87" s="57">
        <v>4308.1169999999993</v>
      </c>
      <c r="H87" s="57">
        <v>4347.424</v>
      </c>
      <c r="I87" s="57">
        <f t="shared" si="1"/>
        <v>8655.5409999999993</v>
      </c>
    </row>
    <row r="88" spans="2:9">
      <c r="B88" s="58" t="s">
        <v>376</v>
      </c>
      <c r="C88" s="59">
        <v>380</v>
      </c>
      <c r="D88" s="60" t="s">
        <v>377</v>
      </c>
      <c r="E88" s="60" t="s">
        <v>121</v>
      </c>
      <c r="F88" s="60" t="s">
        <v>122</v>
      </c>
      <c r="G88" s="61">
        <v>29437.724999999995</v>
      </c>
      <c r="H88" s="61">
        <v>31024.103000000003</v>
      </c>
      <c r="I88" s="61">
        <f t="shared" si="1"/>
        <v>60461.827999999994</v>
      </c>
    </row>
    <row r="89" spans="2:9">
      <c r="B89" s="54" t="s">
        <v>378</v>
      </c>
      <c r="C89" s="55">
        <v>388</v>
      </c>
      <c r="D89" s="56" t="s">
        <v>379</v>
      </c>
      <c r="E89" s="56" t="s">
        <v>380</v>
      </c>
      <c r="F89" s="56" t="s">
        <v>381</v>
      </c>
      <c r="G89" s="57">
        <v>1469.6409999999998</v>
      </c>
      <c r="H89" s="57">
        <v>1491.5200000000002</v>
      </c>
      <c r="I89" s="57">
        <f t="shared" si="1"/>
        <v>2961.1610000000001</v>
      </c>
    </row>
    <row r="90" spans="2:9">
      <c r="B90" s="58" t="s">
        <v>382</v>
      </c>
      <c r="C90" s="59">
        <v>392</v>
      </c>
      <c r="D90" s="60" t="s">
        <v>383</v>
      </c>
      <c r="E90" s="60" t="s">
        <v>384</v>
      </c>
      <c r="F90" s="60" t="s">
        <v>385</v>
      </c>
      <c r="G90" s="61">
        <v>61753.044999999991</v>
      </c>
      <c r="H90" s="61">
        <v>64723.413</v>
      </c>
      <c r="I90" s="61">
        <f t="shared" si="1"/>
        <v>126476.45799999998</v>
      </c>
    </row>
    <row r="91" spans="2:9">
      <c r="B91" s="54" t="s">
        <v>386</v>
      </c>
      <c r="C91" s="55">
        <v>400</v>
      </c>
      <c r="D91" s="56" t="s">
        <v>387</v>
      </c>
      <c r="E91" s="56" t="s">
        <v>388</v>
      </c>
      <c r="F91" s="56" t="s">
        <v>389</v>
      </c>
      <c r="G91" s="57">
        <v>5165.9790000000003</v>
      </c>
      <c r="H91" s="57">
        <v>5037.161000000001</v>
      </c>
      <c r="I91" s="57">
        <f t="shared" si="1"/>
        <v>10203.140000000001</v>
      </c>
    </row>
    <row r="92" spans="2:9">
      <c r="B92" s="58" t="s">
        <v>390</v>
      </c>
      <c r="C92" s="59">
        <v>398</v>
      </c>
      <c r="D92" s="60" t="s">
        <v>391</v>
      </c>
      <c r="E92" s="60" t="s">
        <v>392</v>
      </c>
      <c r="F92" s="60" t="s">
        <v>393</v>
      </c>
      <c r="G92" s="61">
        <v>9112.9390000000021</v>
      </c>
      <c r="H92" s="61">
        <v>9663.7679999999982</v>
      </c>
      <c r="I92" s="61">
        <f t="shared" si="1"/>
        <v>18776.707000000002</v>
      </c>
    </row>
    <row r="93" spans="2:9">
      <c r="B93" s="54" t="s">
        <v>394</v>
      </c>
      <c r="C93" s="55">
        <v>404</v>
      </c>
      <c r="D93" s="56" t="s">
        <v>395</v>
      </c>
      <c r="E93" s="56" t="s">
        <v>396</v>
      </c>
      <c r="F93" s="56" t="s">
        <v>397</v>
      </c>
      <c r="G93" s="57">
        <v>26718.527000000002</v>
      </c>
      <c r="H93" s="57">
        <v>27052.772999999994</v>
      </c>
      <c r="I93" s="57">
        <f t="shared" si="1"/>
        <v>53771.299999999996</v>
      </c>
    </row>
    <row r="94" spans="2:9">
      <c r="B94" s="58" t="s">
        <v>398</v>
      </c>
      <c r="C94" s="59">
        <v>296</v>
      </c>
      <c r="D94" s="60" t="s">
        <v>399</v>
      </c>
      <c r="E94" s="60" t="s">
        <v>117</v>
      </c>
      <c r="F94" s="60" t="s">
        <v>118</v>
      </c>
      <c r="G94" s="61">
        <v>58.743999999999993</v>
      </c>
      <c r="H94" s="61">
        <v>60.702000000000005</v>
      </c>
      <c r="I94" s="61">
        <f t="shared" si="1"/>
        <v>119.446</v>
      </c>
    </row>
    <row r="95" spans="2:9">
      <c r="B95" s="54" t="s">
        <v>400</v>
      </c>
      <c r="C95" s="55">
        <v>414</v>
      </c>
      <c r="D95" s="56" t="s">
        <v>401</v>
      </c>
      <c r="E95" s="56" t="s">
        <v>402</v>
      </c>
      <c r="F95" s="56" t="s">
        <v>403</v>
      </c>
      <c r="G95" s="57">
        <v>2614.4459999999999</v>
      </c>
      <c r="H95" s="57">
        <v>1656.1169999999995</v>
      </c>
      <c r="I95" s="57">
        <f t="shared" si="1"/>
        <v>4270.5629999999992</v>
      </c>
    </row>
    <row r="96" spans="2:9">
      <c r="B96" s="58" t="s">
        <v>404</v>
      </c>
      <c r="C96" s="59">
        <v>417</v>
      </c>
      <c r="D96" s="60" t="s">
        <v>405</v>
      </c>
      <c r="E96" s="60" t="s">
        <v>406</v>
      </c>
      <c r="F96" s="60" t="s">
        <v>407</v>
      </c>
      <c r="G96" s="61">
        <v>3227.2700000000009</v>
      </c>
      <c r="H96" s="61">
        <v>3296.9210000000003</v>
      </c>
      <c r="I96" s="61">
        <f t="shared" si="1"/>
        <v>6524.1910000000007</v>
      </c>
    </row>
    <row r="97" spans="2:9">
      <c r="B97" s="54" t="s">
        <v>408</v>
      </c>
      <c r="C97" s="55">
        <v>418</v>
      </c>
      <c r="D97" s="56" t="s">
        <v>409</v>
      </c>
      <c r="E97" s="56" t="s">
        <v>410</v>
      </c>
      <c r="F97" s="56" t="s">
        <v>411</v>
      </c>
      <c r="G97" s="57">
        <v>3651.7939999999999</v>
      </c>
      <c r="H97" s="57">
        <v>3623.7619999999997</v>
      </c>
      <c r="I97" s="57">
        <f t="shared" si="1"/>
        <v>7275.5559999999996</v>
      </c>
    </row>
    <row r="98" spans="2:9">
      <c r="B98" s="58" t="s">
        <v>412</v>
      </c>
      <c r="C98" s="59">
        <v>428</v>
      </c>
      <c r="D98" s="60" t="s">
        <v>413</v>
      </c>
      <c r="E98" s="60" t="s">
        <v>414</v>
      </c>
      <c r="F98" s="60" t="s">
        <v>415</v>
      </c>
      <c r="G98" s="61">
        <v>869.3359999999999</v>
      </c>
      <c r="H98" s="61">
        <v>1016.8660000000003</v>
      </c>
      <c r="I98" s="61">
        <f t="shared" si="1"/>
        <v>1886.2020000000002</v>
      </c>
    </row>
    <row r="99" spans="2:9">
      <c r="B99" s="54" t="s">
        <v>416</v>
      </c>
      <c r="C99" s="55">
        <v>422</v>
      </c>
      <c r="D99" s="56" t="s">
        <v>417</v>
      </c>
      <c r="E99" s="56" t="s">
        <v>418</v>
      </c>
      <c r="F99" s="56" t="s">
        <v>419</v>
      </c>
      <c r="G99" s="57">
        <v>3435.7460000000001</v>
      </c>
      <c r="H99" s="57">
        <v>3389.6960000000008</v>
      </c>
      <c r="I99" s="57">
        <f t="shared" si="1"/>
        <v>6825.4420000000009</v>
      </c>
    </row>
    <row r="100" spans="2:9">
      <c r="B100" s="58" t="s">
        <v>420</v>
      </c>
      <c r="C100" s="59">
        <v>426</v>
      </c>
      <c r="D100" s="60" t="s">
        <v>421</v>
      </c>
      <c r="E100" s="60" t="s">
        <v>422</v>
      </c>
      <c r="F100" s="60" t="s">
        <v>423</v>
      </c>
      <c r="G100" s="61">
        <v>1056.9500000000003</v>
      </c>
      <c r="H100" s="61">
        <v>1085.3020000000004</v>
      </c>
      <c r="I100" s="61">
        <f t="shared" si="1"/>
        <v>2142.2520000000004</v>
      </c>
    </row>
    <row r="101" spans="2:9">
      <c r="B101" s="54" t="s">
        <v>424</v>
      </c>
      <c r="C101" s="55">
        <v>430</v>
      </c>
      <c r="D101" s="56" t="s">
        <v>425</v>
      </c>
      <c r="E101" s="56" t="s">
        <v>426</v>
      </c>
      <c r="F101" s="56" t="s">
        <v>427</v>
      </c>
      <c r="G101" s="57">
        <v>2542.5389999999998</v>
      </c>
      <c r="H101" s="57">
        <v>2515.1379999999999</v>
      </c>
      <c r="I101" s="57">
        <f t="shared" si="1"/>
        <v>5057.6769999999997</v>
      </c>
    </row>
    <row r="102" spans="2:9">
      <c r="B102" s="58" t="s">
        <v>428</v>
      </c>
      <c r="C102" s="59">
        <v>434</v>
      </c>
      <c r="D102" s="60" t="s">
        <v>429</v>
      </c>
      <c r="E102" s="60" t="s">
        <v>430</v>
      </c>
      <c r="F102" s="60" t="s">
        <v>431</v>
      </c>
      <c r="G102" s="61">
        <v>3468.7370000000001</v>
      </c>
      <c r="H102" s="61">
        <v>3402.55</v>
      </c>
      <c r="I102" s="61">
        <f t="shared" si="1"/>
        <v>6871.2870000000003</v>
      </c>
    </row>
    <row r="103" spans="2:9">
      <c r="B103" s="54" t="s">
        <v>432</v>
      </c>
      <c r="C103" s="55">
        <v>440</v>
      </c>
      <c r="D103" s="56" t="s">
        <v>433</v>
      </c>
      <c r="E103" s="56" t="s">
        <v>434</v>
      </c>
      <c r="F103" s="56" t="s">
        <v>435</v>
      </c>
      <c r="G103" s="57">
        <v>1259.9869999999999</v>
      </c>
      <c r="H103" s="57">
        <v>1462.3040000000001</v>
      </c>
      <c r="I103" s="57">
        <f t="shared" si="1"/>
        <v>2722.2910000000002</v>
      </c>
    </row>
    <row r="104" spans="2:9">
      <c r="B104" s="58" t="s">
        <v>436</v>
      </c>
      <c r="C104" s="59">
        <v>442</v>
      </c>
      <c r="D104" s="60" t="s">
        <v>437</v>
      </c>
      <c r="E104" s="60" t="s">
        <v>121</v>
      </c>
      <c r="F104" s="60" t="s">
        <v>122</v>
      </c>
      <c r="G104" s="61">
        <v>316.58700000000005</v>
      </c>
      <c r="H104" s="61">
        <v>309.38900000000001</v>
      </c>
      <c r="I104" s="61">
        <f t="shared" si="1"/>
        <v>625.97600000000011</v>
      </c>
    </row>
    <row r="105" spans="2:9">
      <c r="B105" s="54" t="s">
        <v>438</v>
      </c>
      <c r="C105" s="55">
        <v>450</v>
      </c>
      <c r="D105" s="56" t="s">
        <v>439</v>
      </c>
      <c r="E105" s="56" t="s">
        <v>440</v>
      </c>
      <c r="F105" s="56" t="s">
        <v>441</v>
      </c>
      <c r="G105" s="57">
        <v>13814.618999999999</v>
      </c>
      <c r="H105" s="57">
        <v>13876.400000000003</v>
      </c>
      <c r="I105" s="57">
        <f t="shared" si="1"/>
        <v>27691.019</v>
      </c>
    </row>
    <row r="106" spans="2:9">
      <c r="B106" s="58" t="s">
        <v>442</v>
      </c>
      <c r="C106" s="59">
        <v>454</v>
      </c>
      <c r="D106" s="60" t="s">
        <v>72</v>
      </c>
      <c r="E106" s="60" t="s">
        <v>443</v>
      </c>
      <c r="F106" s="60" t="s">
        <v>0</v>
      </c>
      <c r="G106" s="61">
        <v>9434.0370000000003</v>
      </c>
      <c r="H106" s="61">
        <v>9695.9180000000015</v>
      </c>
      <c r="I106" s="61">
        <f t="shared" si="1"/>
        <v>19129.955000000002</v>
      </c>
    </row>
    <row r="107" spans="2:9">
      <c r="B107" s="54" t="s">
        <v>444</v>
      </c>
      <c r="C107" s="55">
        <v>458</v>
      </c>
      <c r="D107" s="56" t="s">
        <v>445</v>
      </c>
      <c r="E107" s="56" t="s">
        <v>446</v>
      </c>
      <c r="F107" s="56" t="s">
        <v>447</v>
      </c>
      <c r="G107" s="57">
        <v>16630.812999999998</v>
      </c>
      <c r="H107" s="57">
        <v>15735.184999999999</v>
      </c>
      <c r="I107" s="57">
        <f t="shared" si="1"/>
        <v>32365.998</v>
      </c>
    </row>
    <row r="108" spans="2:9">
      <c r="B108" s="58" t="s">
        <v>448</v>
      </c>
      <c r="C108" s="59">
        <v>462</v>
      </c>
      <c r="D108" s="60" t="s">
        <v>449</v>
      </c>
      <c r="E108" s="60" t="s">
        <v>450</v>
      </c>
      <c r="F108" s="60" t="s">
        <v>451</v>
      </c>
      <c r="G108" s="61">
        <v>342.928</v>
      </c>
      <c r="H108" s="61">
        <v>197.61399999999998</v>
      </c>
      <c r="I108" s="61">
        <f t="shared" si="1"/>
        <v>540.54199999999992</v>
      </c>
    </row>
    <row r="109" spans="2:9">
      <c r="B109" s="54" t="s">
        <v>452</v>
      </c>
      <c r="C109" s="55">
        <v>466</v>
      </c>
      <c r="D109" s="56" t="s">
        <v>453</v>
      </c>
      <c r="E109" s="56" t="s">
        <v>155</v>
      </c>
      <c r="F109" s="56" t="s">
        <v>156</v>
      </c>
      <c r="G109" s="57">
        <v>10145.174000000001</v>
      </c>
      <c r="H109" s="57">
        <v>10105.659999999998</v>
      </c>
      <c r="I109" s="57">
        <f t="shared" si="1"/>
        <v>20250.833999999999</v>
      </c>
    </row>
    <row r="110" spans="2:9">
      <c r="B110" s="58" t="s">
        <v>454</v>
      </c>
      <c r="C110" s="59">
        <v>470</v>
      </c>
      <c r="D110" s="60" t="s">
        <v>455</v>
      </c>
      <c r="E110" s="60" t="s">
        <v>456</v>
      </c>
      <c r="F110" s="60" t="s">
        <v>457</v>
      </c>
      <c r="G110" s="61">
        <v>221.41999999999993</v>
      </c>
      <c r="H110" s="61">
        <v>220.119</v>
      </c>
      <c r="I110" s="61">
        <f t="shared" si="1"/>
        <v>441.53899999999993</v>
      </c>
    </row>
    <row r="111" spans="2:9">
      <c r="B111" s="54" t="s">
        <v>458</v>
      </c>
      <c r="C111" s="55">
        <v>478</v>
      </c>
      <c r="D111" s="56" t="s">
        <v>459</v>
      </c>
      <c r="E111" s="56" t="s">
        <v>460</v>
      </c>
      <c r="F111" s="56" t="s">
        <v>461</v>
      </c>
      <c r="G111" s="57">
        <v>2334.9810000000002</v>
      </c>
      <c r="H111" s="57">
        <v>2314.6790000000001</v>
      </c>
      <c r="I111" s="57">
        <f t="shared" si="1"/>
        <v>4649.66</v>
      </c>
    </row>
    <row r="112" spans="2:9">
      <c r="B112" s="58" t="s">
        <v>462</v>
      </c>
      <c r="C112" s="59">
        <v>480</v>
      </c>
      <c r="D112" s="60" t="s">
        <v>463</v>
      </c>
      <c r="E112" s="60" t="s">
        <v>464</v>
      </c>
      <c r="F112" s="60" t="s">
        <v>465</v>
      </c>
      <c r="G112" s="61">
        <v>627.47999999999979</v>
      </c>
      <c r="H112" s="61">
        <v>644.28700000000003</v>
      </c>
      <c r="I112" s="61">
        <f t="shared" si="1"/>
        <v>1271.7669999999998</v>
      </c>
    </row>
    <row r="113" spans="2:9">
      <c r="B113" s="54" t="s">
        <v>466</v>
      </c>
      <c r="C113" s="55">
        <v>484</v>
      </c>
      <c r="D113" s="56" t="s">
        <v>467</v>
      </c>
      <c r="E113" s="56" t="s">
        <v>468</v>
      </c>
      <c r="F113" s="56" t="s">
        <v>469</v>
      </c>
      <c r="G113" s="57">
        <v>63071.485999999997</v>
      </c>
      <c r="H113" s="57">
        <v>65861.266999999993</v>
      </c>
      <c r="I113" s="57">
        <f t="shared" si="1"/>
        <v>128932.753</v>
      </c>
    </row>
    <row r="114" spans="2:9">
      <c r="B114" s="58" t="s">
        <v>470</v>
      </c>
      <c r="C114" s="59">
        <v>583</v>
      </c>
      <c r="D114" s="60" t="s">
        <v>471</v>
      </c>
      <c r="E114" s="60" t="s">
        <v>275</v>
      </c>
      <c r="F114" s="60" t="s">
        <v>1</v>
      </c>
      <c r="G114" s="61">
        <v>58.480000000000011</v>
      </c>
      <c r="H114" s="61">
        <v>56.541000000000018</v>
      </c>
      <c r="I114" s="61">
        <f t="shared" si="1"/>
        <v>115.02100000000003</v>
      </c>
    </row>
    <row r="115" spans="2:9">
      <c r="B115" s="54" t="s">
        <v>472</v>
      </c>
      <c r="C115" s="55">
        <v>496</v>
      </c>
      <c r="D115" s="56" t="s">
        <v>473</v>
      </c>
      <c r="E115" s="56" t="s">
        <v>474</v>
      </c>
      <c r="F115" s="56" t="s">
        <v>475</v>
      </c>
      <c r="G115" s="57">
        <v>1615.0389999999995</v>
      </c>
      <c r="H115" s="57">
        <v>1663.2530000000002</v>
      </c>
      <c r="I115" s="57">
        <f t="shared" si="1"/>
        <v>3278.2919999999995</v>
      </c>
    </row>
    <row r="116" spans="2:9">
      <c r="B116" s="58" t="s">
        <v>476</v>
      </c>
      <c r="C116" s="59">
        <v>499</v>
      </c>
      <c r="D116" s="60" t="s">
        <v>477</v>
      </c>
      <c r="E116" s="60" t="s">
        <v>121</v>
      </c>
      <c r="F116" s="60" t="s">
        <v>122</v>
      </c>
      <c r="G116" s="61">
        <v>310.56299999999993</v>
      </c>
      <c r="H116" s="61">
        <v>317.49899999999991</v>
      </c>
      <c r="I116" s="61">
        <f t="shared" si="1"/>
        <v>628.0619999999999</v>
      </c>
    </row>
    <row r="117" spans="2:9">
      <c r="B117" s="54" t="s">
        <v>478</v>
      </c>
      <c r="C117" s="55">
        <v>504</v>
      </c>
      <c r="D117" s="56" t="s">
        <v>479</v>
      </c>
      <c r="E117" s="56" t="s">
        <v>480</v>
      </c>
      <c r="F117" s="56" t="s">
        <v>481</v>
      </c>
      <c r="G117" s="57">
        <v>18316.886999999999</v>
      </c>
      <c r="H117" s="57">
        <v>18593.670999999995</v>
      </c>
      <c r="I117" s="57">
        <f t="shared" si="1"/>
        <v>36910.55799999999</v>
      </c>
    </row>
    <row r="118" spans="2:9">
      <c r="B118" s="58" t="s">
        <v>482</v>
      </c>
      <c r="C118" s="59">
        <v>508</v>
      </c>
      <c r="D118" s="60" t="s">
        <v>483</v>
      </c>
      <c r="E118" s="60" t="s">
        <v>484</v>
      </c>
      <c r="F118" s="60" t="s">
        <v>485</v>
      </c>
      <c r="G118" s="61">
        <v>15188.235000000001</v>
      </c>
      <c r="H118" s="61">
        <v>16067.199999999999</v>
      </c>
      <c r="I118" s="61">
        <f t="shared" si="1"/>
        <v>31255.434999999998</v>
      </c>
    </row>
    <row r="119" spans="2:9">
      <c r="B119" s="54" t="s">
        <v>486</v>
      </c>
      <c r="C119" s="55">
        <v>104</v>
      </c>
      <c r="D119" s="56" t="s">
        <v>487</v>
      </c>
      <c r="E119" s="56" t="s">
        <v>488</v>
      </c>
      <c r="F119" s="56" t="s">
        <v>489</v>
      </c>
      <c r="G119" s="57">
        <v>26220.190000000002</v>
      </c>
      <c r="H119" s="57">
        <v>28189.603999999999</v>
      </c>
      <c r="I119" s="57">
        <f t="shared" si="1"/>
        <v>54409.794000000002</v>
      </c>
    </row>
    <row r="120" spans="2:9">
      <c r="B120" s="58" t="s">
        <v>490</v>
      </c>
      <c r="C120" s="59">
        <v>516</v>
      </c>
      <c r="D120" s="60" t="s">
        <v>491</v>
      </c>
      <c r="E120" s="60" t="s">
        <v>492</v>
      </c>
      <c r="F120" s="60" t="s">
        <v>493</v>
      </c>
      <c r="G120" s="61">
        <v>1231.6830000000002</v>
      </c>
      <c r="H120" s="61">
        <v>1309.2330000000002</v>
      </c>
      <c r="I120" s="61">
        <f t="shared" si="1"/>
        <v>2540.9160000000002</v>
      </c>
    </row>
    <row r="121" spans="2:9">
      <c r="B121" s="54" t="s">
        <v>494</v>
      </c>
      <c r="C121" s="55">
        <v>524</v>
      </c>
      <c r="D121" s="56" t="s">
        <v>495</v>
      </c>
      <c r="E121" s="56" t="s">
        <v>496</v>
      </c>
      <c r="F121" s="56" t="s">
        <v>497</v>
      </c>
      <c r="G121" s="57">
        <v>13348.434999999998</v>
      </c>
      <c r="H121" s="57">
        <v>15788.373000000001</v>
      </c>
      <c r="I121" s="57">
        <f t="shared" si="1"/>
        <v>29136.807999999997</v>
      </c>
    </row>
    <row r="122" spans="2:9">
      <c r="B122" s="58" t="s">
        <v>498</v>
      </c>
      <c r="C122" s="59">
        <v>528</v>
      </c>
      <c r="D122" s="60" t="s">
        <v>499</v>
      </c>
      <c r="E122" s="60" t="s">
        <v>121</v>
      </c>
      <c r="F122" s="60" t="s">
        <v>122</v>
      </c>
      <c r="G122" s="61">
        <v>8537.1450000000004</v>
      </c>
      <c r="H122" s="61">
        <v>8597.7279999999992</v>
      </c>
      <c r="I122" s="61">
        <f t="shared" si="1"/>
        <v>17134.873</v>
      </c>
    </row>
    <row r="123" spans="2:9">
      <c r="B123" s="54" t="s">
        <v>500</v>
      </c>
      <c r="C123" s="55">
        <v>554</v>
      </c>
      <c r="D123" s="56" t="s">
        <v>501</v>
      </c>
      <c r="E123" s="56" t="s">
        <v>230</v>
      </c>
      <c r="F123" s="56" t="s">
        <v>231</v>
      </c>
      <c r="G123" s="57">
        <v>2370.163</v>
      </c>
      <c r="H123" s="57">
        <v>2452.0699999999993</v>
      </c>
      <c r="I123" s="57">
        <f t="shared" si="1"/>
        <v>4822.2329999999993</v>
      </c>
    </row>
    <row r="124" spans="2:9">
      <c r="B124" s="58" t="s">
        <v>502</v>
      </c>
      <c r="C124" s="59">
        <v>558</v>
      </c>
      <c r="D124" s="60" t="s">
        <v>503</v>
      </c>
      <c r="E124" s="60" t="s">
        <v>504</v>
      </c>
      <c r="F124" s="60" t="s">
        <v>505</v>
      </c>
      <c r="G124" s="61">
        <v>3264.8490000000002</v>
      </c>
      <c r="H124" s="61">
        <v>3359.704999999999</v>
      </c>
      <c r="I124" s="61">
        <f t="shared" si="1"/>
        <v>6624.5539999999992</v>
      </c>
    </row>
    <row r="125" spans="2:9">
      <c r="B125" s="54" t="s">
        <v>506</v>
      </c>
      <c r="C125" s="55">
        <v>562</v>
      </c>
      <c r="D125" s="56" t="s">
        <v>507</v>
      </c>
      <c r="E125" s="56" t="s">
        <v>155</v>
      </c>
      <c r="F125" s="56" t="s">
        <v>156</v>
      </c>
      <c r="G125" s="57">
        <v>12170.164999999999</v>
      </c>
      <c r="H125" s="57">
        <v>12036.471</v>
      </c>
      <c r="I125" s="57">
        <f t="shared" si="1"/>
        <v>24206.635999999999</v>
      </c>
    </row>
    <row r="126" spans="2:9">
      <c r="B126" s="58" t="s">
        <v>508</v>
      </c>
      <c r="C126" s="59">
        <v>566</v>
      </c>
      <c r="D126" s="60" t="s">
        <v>509</v>
      </c>
      <c r="E126" s="60" t="s">
        <v>510</v>
      </c>
      <c r="F126" s="60" t="s">
        <v>511</v>
      </c>
      <c r="G126" s="61">
        <v>104469.637</v>
      </c>
      <c r="H126" s="61">
        <v>101669.95</v>
      </c>
      <c r="I126" s="61">
        <f t="shared" si="1"/>
        <v>206139.587</v>
      </c>
    </row>
    <row r="127" spans="2:9">
      <c r="B127" s="54" t="s">
        <v>512</v>
      </c>
      <c r="C127" s="55">
        <v>570</v>
      </c>
      <c r="D127" s="56" t="s">
        <v>513</v>
      </c>
      <c r="E127" s="56" t="s">
        <v>230</v>
      </c>
      <c r="F127" s="56" t="s">
        <v>231</v>
      </c>
      <c r="G127" s="57"/>
      <c r="H127" s="57"/>
      <c r="I127" s="57">
        <f t="shared" si="1"/>
        <v>0</v>
      </c>
    </row>
    <row r="128" spans="2:9">
      <c r="B128" s="58" t="s">
        <v>514</v>
      </c>
      <c r="C128" s="59">
        <v>578</v>
      </c>
      <c r="D128" s="60" t="s">
        <v>515</v>
      </c>
      <c r="E128" s="60" t="s">
        <v>516</v>
      </c>
      <c r="F128" s="60" t="s">
        <v>517</v>
      </c>
      <c r="G128" s="61">
        <v>2739.9829999999993</v>
      </c>
      <c r="H128" s="61">
        <v>2681.259</v>
      </c>
      <c r="I128" s="61">
        <f t="shared" si="1"/>
        <v>5421.2419999999993</v>
      </c>
    </row>
    <row r="129" spans="2:9">
      <c r="B129" s="54" t="s">
        <v>518</v>
      </c>
      <c r="C129" s="55">
        <v>512</v>
      </c>
      <c r="D129" s="56" t="s">
        <v>519</v>
      </c>
      <c r="E129" s="56" t="s">
        <v>520</v>
      </c>
      <c r="F129" s="56" t="s">
        <v>521</v>
      </c>
      <c r="G129" s="57">
        <v>3370.2300000000009</v>
      </c>
      <c r="H129" s="57">
        <v>1736.3920000000001</v>
      </c>
      <c r="I129" s="57">
        <f t="shared" si="1"/>
        <v>5106.6220000000012</v>
      </c>
    </row>
    <row r="130" spans="2:9">
      <c r="B130" s="58" t="s">
        <v>522</v>
      </c>
      <c r="C130" s="59">
        <v>586</v>
      </c>
      <c r="D130" s="60" t="s">
        <v>523</v>
      </c>
      <c r="E130" s="60" t="s">
        <v>524</v>
      </c>
      <c r="F130" s="60" t="s">
        <v>525</v>
      </c>
      <c r="G130" s="61">
        <v>113672.00700000001</v>
      </c>
      <c r="H130" s="61">
        <v>107220.32400000001</v>
      </c>
      <c r="I130" s="61">
        <f t="shared" si="1"/>
        <v>220892.33100000001</v>
      </c>
    </row>
    <row r="131" spans="2:9">
      <c r="B131" s="54" t="s">
        <v>526</v>
      </c>
      <c r="C131" s="55">
        <v>591</v>
      </c>
      <c r="D131" s="56" t="s">
        <v>527</v>
      </c>
      <c r="E131" s="56" t="s">
        <v>528</v>
      </c>
      <c r="F131" s="56" t="s">
        <v>529</v>
      </c>
      <c r="G131" s="57">
        <v>2159.8799999999997</v>
      </c>
      <c r="H131" s="57">
        <v>2154.8879999999999</v>
      </c>
      <c r="I131" s="57">
        <f t="shared" si="1"/>
        <v>4314.768</v>
      </c>
    </row>
    <row r="132" spans="2:9">
      <c r="B132" s="58" t="s">
        <v>530</v>
      </c>
      <c r="C132" s="59">
        <v>598</v>
      </c>
      <c r="D132" s="60" t="s">
        <v>531</v>
      </c>
      <c r="E132" s="60" t="s">
        <v>532</v>
      </c>
      <c r="F132" s="60" t="s">
        <v>533</v>
      </c>
      <c r="G132" s="61">
        <v>4568.0720000000019</v>
      </c>
      <c r="H132" s="61">
        <v>4378.9550000000008</v>
      </c>
      <c r="I132" s="61">
        <f t="shared" si="1"/>
        <v>8947.0270000000019</v>
      </c>
    </row>
    <row r="133" spans="2:9">
      <c r="B133" s="54" t="s">
        <v>534</v>
      </c>
      <c r="C133" s="55">
        <v>600</v>
      </c>
      <c r="D133" s="56" t="s">
        <v>535</v>
      </c>
      <c r="E133" s="56" t="s">
        <v>536</v>
      </c>
      <c r="F133" s="56" t="s">
        <v>537</v>
      </c>
      <c r="G133" s="57">
        <v>3624.3599999999997</v>
      </c>
      <c r="H133" s="57">
        <v>3508.1699999999996</v>
      </c>
      <c r="I133" s="57">
        <f t="shared" si="1"/>
        <v>7132.5299999999988</v>
      </c>
    </row>
    <row r="134" spans="2:9">
      <c r="B134" s="58" t="s">
        <v>538</v>
      </c>
      <c r="C134" s="59">
        <v>604</v>
      </c>
      <c r="D134" s="60" t="s">
        <v>539</v>
      </c>
      <c r="E134" s="60" t="s">
        <v>540</v>
      </c>
      <c r="F134" s="60" t="s">
        <v>541</v>
      </c>
      <c r="G134" s="61">
        <v>16378.606000000003</v>
      </c>
      <c r="H134" s="61">
        <v>16593.239999999998</v>
      </c>
      <c r="I134" s="61">
        <f t="shared" si="1"/>
        <v>32971.846000000005</v>
      </c>
    </row>
    <row r="135" spans="2:9">
      <c r="B135" s="54" t="s">
        <v>542</v>
      </c>
      <c r="C135" s="55">
        <v>608</v>
      </c>
      <c r="D135" s="56" t="s">
        <v>543</v>
      </c>
      <c r="E135" s="56" t="s">
        <v>544</v>
      </c>
      <c r="F135" s="56" t="s">
        <v>545</v>
      </c>
      <c r="G135" s="57">
        <v>55028.824999999997</v>
      </c>
      <c r="H135" s="57">
        <v>54552.26</v>
      </c>
      <c r="I135" s="57">
        <f t="shared" si="1"/>
        <v>109581.08499999999</v>
      </c>
    </row>
    <row r="136" spans="2:9">
      <c r="B136" s="58" t="s">
        <v>546</v>
      </c>
      <c r="C136" s="59">
        <v>616</v>
      </c>
      <c r="D136" s="60" t="s">
        <v>547</v>
      </c>
      <c r="E136" s="60" t="s">
        <v>548</v>
      </c>
      <c r="F136" s="60" t="s">
        <v>549</v>
      </c>
      <c r="G136" s="61">
        <v>18337.883000000002</v>
      </c>
      <c r="H136" s="61">
        <v>19508.721999999998</v>
      </c>
      <c r="I136" s="61">
        <f t="shared" ref="I136:I191" si="2">SUM(G136:H136)</f>
        <v>37846.604999999996</v>
      </c>
    </row>
    <row r="137" spans="2:9">
      <c r="B137" s="54" t="s">
        <v>550</v>
      </c>
      <c r="C137" s="55">
        <v>620</v>
      </c>
      <c r="D137" s="56" t="s">
        <v>551</v>
      </c>
      <c r="E137" s="56" t="s">
        <v>121</v>
      </c>
      <c r="F137" s="56" t="s">
        <v>122</v>
      </c>
      <c r="G137" s="57">
        <v>4824.0340000000006</v>
      </c>
      <c r="H137" s="57">
        <v>5372.6729999999989</v>
      </c>
      <c r="I137" s="57">
        <f t="shared" si="2"/>
        <v>10196.706999999999</v>
      </c>
    </row>
    <row r="138" spans="2:9">
      <c r="B138" s="58" t="s">
        <v>552</v>
      </c>
      <c r="C138" s="59">
        <v>634</v>
      </c>
      <c r="D138" s="60" t="s">
        <v>553</v>
      </c>
      <c r="E138" s="60" t="s">
        <v>554</v>
      </c>
      <c r="F138" s="60" t="s">
        <v>555</v>
      </c>
      <c r="G138" s="61">
        <v>2165.1350000000002</v>
      </c>
      <c r="H138" s="61">
        <v>715.92499999999984</v>
      </c>
      <c r="I138" s="61">
        <f t="shared" si="2"/>
        <v>2881.06</v>
      </c>
    </row>
    <row r="139" spans="2:9">
      <c r="B139" s="54" t="s">
        <v>556</v>
      </c>
      <c r="C139" s="55">
        <v>410</v>
      </c>
      <c r="D139" s="56" t="s">
        <v>557</v>
      </c>
      <c r="E139" s="56" t="s">
        <v>558</v>
      </c>
      <c r="F139" s="56" t="s">
        <v>559</v>
      </c>
      <c r="G139" s="57">
        <v>25665.853999999996</v>
      </c>
      <c r="H139" s="57">
        <v>25603.328999999994</v>
      </c>
      <c r="I139" s="57">
        <f t="shared" si="2"/>
        <v>51269.18299999999</v>
      </c>
    </row>
    <row r="140" spans="2:9">
      <c r="B140" s="58" t="s">
        <v>560</v>
      </c>
      <c r="C140" s="59">
        <v>498</v>
      </c>
      <c r="D140" s="60" t="s">
        <v>561</v>
      </c>
      <c r="E140" s="60" t="s">
        <v>562</v>
      </c>
      <c r="F140" s="60" t="s">
        <v>563</v>
      </c>
      <c r="G140" s="61">
        <v>1931.9529999999997</v>
      </c>
      <c r="H140" s="61">
        <v>2102.0099999999998</v>
      </c>
      <c r="I140" s="61">
        <f t="shared" si="2"/>
        <v>4033.9629999999997</v>
      </c>
    </row>
    <row r="141" spans="2:9">
      <c r="B141" s="54" t="s">
        <v>564</v>
      </c>
      <c r="C141" s="55">
        <v>642</v>
      </c>
      <c r="D141" s="56" t="s">
        <v>565</v>
      </c>
      <c r="E141" s="56" t="s">
        <v>566</v>
      </c>
      <c r="F141" s="56" t="s">
        <v>567</v>
      </c>
      <c r="G141" s="57">
        <v>9353.9120000000003</v>
      </c>
      <c r="H141" s="57">
        <v>9883.7699999999986</v>
      </c>
      <c r="I141" s="57">
        <f t="shared" si="2"/>
        <v>19237.682000000001</v>
      </c>
    </row>
    <row r="142" spans="2:9">
      <c r="B142" s="58" t="s">
        <v>568</v>
      </c>
      <c r="C142" s="59">
        <v>643</v>
      </c>
      <c r="D142" s="60" t="s">
        <v>569</v>
      </c>
      <c r="E142" s="60" t="s">
        <v>570</v>
      </c>
      <c r="F142" s="60" t="s">
        <v>571</v>
      </c>
      <c r="G142" s="61">
        <v>67640.298999999999</v>
      </c>
      <c r="H142" s="61">
        <v>78294.160999999978</v>
      </c>
      <c r="I142" s="61">
        <f t="shared" si="2"/>
        <v>145934.45999999996</v>
      </c>
    </row>
    <row r="143" spans="2:9">
      <c r="B143" s="54" t="s">
        <v>572</v>
      </c>
      <c r="C143" s="55">
        <v>646</v>
      </c>
      <c r="D143" s="56" t="s">
        <v>573</v>
      </c>
      <c r="E143" s="56" t="s">
        <v>574</v>
      </c>
      <c r="F143" s="56" t="s">
        <v>575</v>
      </c>
      <c r="G143" s="57">
        <v>6367.4309999999996</v>
      </c>
      <c r="H143" s="57">
        <v>6584.7779999999993</v>
      </c>
      <c r="I143" s="57">
        <f t="shared" si="2"/>
        <v>12952.208999999999</v>
      </c>
    </row>
    <row r="144" spans="2:9">
      <c r="B144" s="58" t="s">
        <v>576</v>
      </c>
      <c r="C144" s="59">
        <v>662</v>
      </c>
      <c r="D144" s="60" t="s">
        <v>577</v>
      </c>
      <c r="E144" s="60" t="s">
        <v>105</v>
      </c>
      <c r="F144" s="60" t="s">
        <v>106</v>
      </c>
      <c r="G144" s="61">
        <v>90.422000000000025</v>
      </c>
      <c r="H144" s="61">
        <v>93.206999999999994</v>
      </c>
      <c r="I144" s="61">
        <f t="shared" si="2"/>
        <v>183.62900000000002</v>
      </c>
    </row>
    <row r="145" spans="2:9">
      <c r="B145" s="54" t="s">
        <v>578</v>
      </c>
      <c r="C145" s="55">
        <v>670</v>
      </c>
      <c r="D145" s="56" t="s">
        <v>579</v>
      </c>
      <c r="E145" s="56" t="s">
        <v>105</v>
      </c>
      <c r="F145" s="56" t="s">
        <v>106</v>
      </c>
      <c r="G145" s="57">
        <v>56.218000000000004</v>
      </c>
      <c r="H145" s="57">
        <v>54.728999999999999</v>
      </c>
      <c r="I145" s="57">
        <f t="shared" si="2"/>
        <v>110.947</v>
      </c>
    </row>
    <row r="146" spans="2:9">
      <c r="B146" s="58" t="s">
        <v>580</v>
      </c>
      <c r="C146" s="59">
        <v>882</v>
      </c>
      <c r="D146" s="60" t="s">
        <v>581</v>
      </c>
      <c r="E146" s="60" t="s">
        <v>582</v>
      </c>
      <c r="F146" s="60" t="s">
        <v>583</v>
      </c>
      <c r="G146" s="61">
        <v>102.70299999999999</v>
      </c>
      <c r="H146" s="61">
        <v>95.706999999999994</v>
      </c>
      <c r="I146" s="61">
        <f t="shared" si="2"/>
        <v>198.40999999999997</v>
      </c>
    </row>
    <row r="147" spans="2:9">
      <c r="B147" s="54" t="s">
        <v>584</v>
      </c>
      <c r="C147" s="55">
        <v>678</v>
      </c>
      <c r="D147" s="56" t="s">
        <v>585</v>
      </c>
      <c r="E147" s="56" t="s">
        <v>586</v>
      </c>
      <c r="F147" s="56" t="s">
        <v>587</v>
      </c>
      <c r="G147" s="57">
        <v>109.67500000000003</v>
      </c>
      <c r="H147" s="57">
        <v>109.486</v>
      </c>
      <c r="I147" s="57">
        <f t="shared" si="2"/>
        <v>219.16100000000003</v>
      </c>
    </row>
    <row r="148" spans="2:9">
      <c r="B148" s="58" t="s">
        <v>588</v>
      </c>
      <c r="C148" s="59">
        <v>682</v>
      </c>
      <c r="D148" s="60" t="s">
        <v>589</v>
      </c>
      <c r="E148" s="60" t="s">
        <v>590</v>
      </c>
      <c r="F148" s="60" t="s">
        <v>591</v>
      </c>
      <c r="G148" s="61">
        <v>20131.307999999997</v>
      </c>
      <c r="H148" s="61">
        <v>14682.559000000001</v>
      </c>
      <c r="I148" s="61">
        <f t="shared" si="2"/>
        <v>34813.866999999998</v>
      </c>
    </row>
    <row r="149" spans="2:9">
      <c r="B149" s="54" t="s">
        <v>592</v>
      </c>
      <c r="C149" s="55">
        <v>686</v>
      </c>
      <c r="D149" s="56" t="s">
        <v>593</v>
      </c>
      <c r="E149" s="56" t="s">
        <v>155</v>
      </c>
      <c r="F149" s="56" t="s">
        <v>156</v>
      </c>
      <c r="G149" s="57">
        <v>8170.7849999999989</v>
      </c>
      <c r="H149" s="57">
        <v>8573.1450000000004</v>
      </c>
      <c r="I149" s="57">
        <f t="shared" si="2"/>
        <v>16743.93</v>
      </c>
    </row>
    <row r="150" spans="2:9">
      <c r="B150" s="58" t="s">
        <v>594</v>
      </c>
      <c r="C150" s="59">
        <v>688</v>
      </c>
      <c r="D150" s="60" t="s">
        <v>595</v>
      </c>
      <c r="E150" s="60" t="s">
        <v>596</v>
      </c>
      <c r="F150" s="60" t="s">
        <v>597</v>
      </c>
      <c r="G150" s="61">
        <v>4279.6509999999989</v>
      </c>
      <c r="H150" s="61">
        <v>4457.7189999999991</v>
      </c>
      <c r="I150" s="61">
        <f t="shared" si="2"/>
        <v>8737.369999999999</v>
      </c>
    </row>
    <row r="151" spans="2:9">
      <c r="B151" s="54" t="s">
        <v>598</v>
      </c>
      <c r="C151" s="55">
        <v>690</v>
      </c>
      <c r="D151" s="56" t="s">
        <v>599</v>
      </c>
      <c r="E151" s="56" t="s">
        <v>600</v>
      </c>
      <c r="F151" s="56" t="s">
        <v>601</v>
      </c>
      <c r="G151" s="57">
        <v>50.439</v>
      </c>
      <c r="H151" s="57">
        <v>47.901000000000003</v>
      </c>
      <c r="I151" s="57">
        <f t="shared" si="2"/>
        <v>98.34</v>
      </c>
    </row>
    <row r="152" spans="2:9">
      <c r="B152" s="58" t="s">
        <v>602</v>
      </c>
      <c r="C152" s="59">
        <v>694</v>
      </c>
      <c r="D152" s="60" t="s">
        <v>603</v>
      </c>
      <c r="E152" s="60" t="s">
        <v>604</v>
      </c>
      <c r="F152" s="60" t="s">
        <v>605</v>
      </c>
      <c r="G152" s="61">
        <v>3981.2389999999991</v>
      </c>
      <c r="H152" s="61">
        <v>3995.7460000000001</v>
      </c>
      <c r="I152" s="61">
        <f t="shared" si="2"/>
        <v>7976.9849999999988</v>
      </c>
    </row>
    <row r="153" spans="2:9">
      <c r="B153" s="54" t="s">
        <v>606</v>
      </c>
      <c r="C153" s="55">
        <v>702</v>
      </c>
      <c r="D153" s="56" t="s">
        <v>607</v>
      </c>
      <c r="E153" s="56" t="s">
        <v>608</v>
      </c>
      <c r="F153" s="56" t="s">
        <v>609</v>
      </c>
      <c r="G153" s="57">
        <v>3062.2570000000001</v>
      </c>
      <c r="H153" s="57">
        <v>2788.0859999999993</v>
      </c>
      <c r="I153" s="57">
        <f t="shared" si="2"/>
        <v>5850.3429999999989</v>
      </c>
    </row>
    <row r="154" spans="2:9">
      <c r="B154" s="58" t="s">
        <v>610</v>
      </c>
      <c r="C154" s="59">
        <v>703</v>
      </c>
      <c r="D154" s="60" t="s">
        <v>611</v>
      </c>
      <c r="E154" s="60" t="s">
        <v>612</v>
      </c>
      <c r="F154" s="60" t="s">
        <v>613</v>
      </c>
      <c r="G154" s="61">
        <v>2658.4789999999998</v>
      </c>
      <c r="H154" s="61">
        <v>2801.1640000000007</v>
      </c>
      <c r="I154" s="61">
        <f t="shared" si="2"/>
        <v>5459.643</v>
      </c>
    </row>
    <row r="155" spans="2:9">
      <c r="B155" s="54" t="s">
        <v>614</v>
      </c>
      <c r="C155" s="55">
        <v>705</v>
      </c>
      <c r="D155" s="56" t="s">
        <v>615</v>
      </c>
      <c r="E155" s="56" t="s">
        <v>616</v>
      </c>
      <c r="F155" s="56" t="s">
        <v>617</v>
      </c>
      <c r="G155" s="57">
        <v>1035.2300000000002</v>
      </c>
      <c r="H155" s="57">
        <v>1043.7020000000002</v>
      </c>
      <c r="I155" s="57">
        <f t="shared" si="2"/>
        <v>2078.9320000000007</v>
      </c>
    </row>
    <row r="156" spans="2:9">
      <c r="B156" s="58" t="s">
        <v>618</v>
      </c>
      <c r="C156" s="59">
        <v>90</v>
      </c>
      <c r="D156" s="60" t="s">
        <v>619</v>
      </c>
      <c r="E156" s="60" t="s">
        <v>620</v>
      </c>
      <c r="F156" s="60" t="s">
        <v>621</v>
      </c>
      <c r="G156" s="61">
        <v>349.262</v>
      </c>
      <c r="H156" s="61">
        <v>337.61599999999999</v>
      </c>
      <c r="I156" s="61">
        <f t="shared" si="2"/>
        <v>686.87799999999993</v>
      </c>
    </row>
    <row r="157" spans="2:9">
      <c r="B157" s="54" t="s">
        <v>622</v>
      </c>
      <c r="C157" s="55">
        <v>706</v>
      </c>
      <c r="D157" s="56" t="s">
        <v>623</v>
      </c>
      <c r="E157" s="56" t="s">
        <v>624</v>
      </c>
      <c r="F157" s="56" t="s">
        <v>625</v>
      </c>
      <c r="G157" s="57">
        <v>7924.0870000000004</v>
      </c>
      <c r="H157" s="57">
        <v>7969.1319999999987</v>
      </c>
      <c r="I157" s="57">
        <f t="shared" si="2"/>
        <v>15893.218999999999</v>
      </c>
    </row>
    <row r="158" spans="2:9">
      <c r="B158" s="58" t="s">
        <v>626</v>
      </c>
      <c r="C158" s="59">
        <v>710</v>
      </c>
      <c r="D158" s="60" t="s">
        <v>627</v>
      </c>
      <c r="E158" s="60" t="s">
        <v>628</v>
      </c>
      <c r="F158" s="60" t="s">
        <v>629</v>
      </c>
      <c r="G158" s="61">
        <v>29216.011999999995</v>
      </c>
      <c r="H158" s="61">
        <v>30092.678000000007</v>
      </c>
      <c r="I158" s="61">
        <f t="shared" si="2"/>
        <v>59308.69</v>
      </c>
    </row>
    <row r="159" spans="2:9">
      <c r="B159" s="54" t="s">
        <v>630</v>
      </c>
      <c r="C159" s="55">
        <v>728</v>
      </c>
      <c r="D159" s="56" t="s">
        <v>631</v>
      </c>
      <c r="E159" s="56" t="s">
        <v>632</v>
      </c>
      <c r="F159" s="56" t="s">
        <v>633</v>
      </c>
      <c r="G159" s="57">
        <v>5603.0140000000001</v>
      </c>
      <c r="H159" s="57">
        <v>5590.7149999999992</v>
      </c>
      <c r="I159" s="57">
        <f t="shared" si="2"/>
        <v>11193.728999999999</v>
      </c>
    </row>
    <row r="160" spans="2:9">
      <c r="B160" s="58" t="s">
        <v>634</v>
      </c>
      <c r="C160" s="59">
        <v>724</v>
      </c>
      <c r="D160" s="60" t="s">
        <v>635</v>
      </c>
      <c r="E160" s="60" t="s">
        <v>121</v>
      </c>
      <c r="F160" s="60" t="s">
        <v>122</v>
      </c>
      <c r="G160" s="61">
        <v>22978.338000000007</v>
      </c>
      <c r="H160" s="61">
        <v>23776.445000000007</v>
      </c>
      <c r="I160" s="61">
        <f t="shared" si="2"/>
        <v>46754.78300000001</v>
      </c>
    </row>
    <row r="161" spans="2:9">
      <c r="B161" s="54" t="s">
        <v>636</v>
      </c>
      <c r="C161" s="55">
        <v>144</v>
      </c>
      <c r="D161" s="56" t="s">
        <v>637</v>
      </c>
      <c r="E161" s="56" t="s">
        <v>638</v>
      </c>
      <c r="F161" s="56" t="s">
        <v>639</v>
      </c>
      <c r="G161" s="57">
        <v>10267.351000000001</v>
      </c>
      <c r="H161" s="57">
        <v>11145.898999999998</v>
      </c>
      <c r="I161" s="57">
        <f t="shared" si="2"/>
        <v>21413.25</v>
      </c>
    </row>
    <row r="162" spans="2:9">
      <c r="B162" s="58" t="s">
        <v>640</v>
      </c>
      <c r="C162" s="59">
        <v>729</v>
      </c>
      <c r="D162" s="60" t="s">
        <v>641</v>
      </c>
      <c r="E162" s="60" t="s">
        <v>642</v>
      </c>
      <c r="F162" s="60" t="s">
        <v>643</v>
      </c>
      <c r="G162" s="61">
        <v>21907.294999999998</v>
      </c>
      <c r="H162" s="61">
        <v>21941.974000000006</v>
      </c>
      <c r="I162" s="61">
        <f t="shared" si="2"/>
        <v>43849.269</v>
      </c>
    </row>
    <row r="163" spans="2:9">
      <c r="B163" s="54" t="s">
        <v>644</v>
      </c>
      <c r="C163" s="55">
        <v>740</v>
      </c>
      <c r="D163" s="56" t="s">
        <v>645</v>
      </c>
      <c r="E163" s="56" t="s">
        <v>646</v>
      </c>
      <c r="F163" s="56" t="s">
        <v>647</v>
      </c>
      <c r="G163" s="57">
        <v>294.822</v>
      </c>
      <c r="H163" s="57">
        <v>291.8119999999999</v>
      </c>
      <c r="I163" s="57">
        <f t="shared" si="2"/>
        <v>586.6339999999999</v>
      </c>
    </row>
    <row r="164" spans="2:9">
      <c r="B164" s="58" t="s">
        <v>648</v>
      </c>
      <c r="C164" s="59">
        <v>748</v>
      </c>
      <c r="D164" s="60" t="s">
        <v>649</v>
      </c>
      <c r="E164" s="60" t="s">
        <v>650</v>
      </c>
      <c r="F164" s="60" t="s">
        <v>651</v>
      </c>
      <c r="G164" s="61">
        <v>570.23599999999988</v>
      </c>
      <c r="H164" s="61">
        <v>589.928</v>
      </c>
      <c r="I164" s="61">
        <f t="shared" si="2"/>
        <v>1160.1639999999998</v>
      </c>
    </row>
    <row r="165" spans="2:9">
      <c r="B165" s="54" t="s">
        <v>652</v>
      </c>
      <c r="C165" s="55">
        <v>752</v>
      </c>
      <c r="D165" s="56" t="s">
        <v>653</v>
      </c>
      <c r="E165" s="56" t="s">
        <v>654</v>
      </c>
      <c r="F165" s="56" t="s">
        <v>655</v>
      </c>
      <c r="G165" s="57">
        <v>5058.9470000000001</v>
      </c>
      <c r="H165" s="57">
        <v>5040.3230000000021</v>
      </c>
      <c r="I165" s="57">
        <f t="shared" si="2"/>
        <v>10099.270000000002</v>
      </c>
    </row>
    <row r="166" spans="2:9">
      <c r="B166" s="58" t="s">
        <v>656</v>
      </c>
      <c r="C166" s="59">
        <v>756</v>
      </c>
      <c r="D166" s="60" t="s">
        <v>657</v>
      </c>
      <c r="E166" s="60" t="s">
        <v>658</v>
      </c>
      <c r="F166" s="60" t="s">
        <v>656</v>
      </c>
      <c r="G166" s="61">
        <v>4293.648000000001</v>
      </c>
      <c r="H166" s="61">
        <v>4360.9699999999993</v>
      </c>
      <c r="I166" s="61">
        <f t="shared" si="2"/>
        <v>8654.6180000000004</v>
      </c>
    </row>
    <row r="167" spans="2:9">
      <c r="B167" s="54" t="s">
        <v>659</v>
      </c>
      <c r="C167" s="55">
        <v>760</v>
      </c>
      <c r="D167" s="56" t="s">
        <v>660</v>
      </c>
      <c r="E167" s="56" t="s">
        <v>661</v>
      </c>
      <c r="F167" s="56" t="s">
        <v>662</v>
      </c>
      <c r="G167" s="57">
        <v>8760.0649999999987</v>
      </c>
      <c r="H167" s="57">
        <v>8740.5920000000006</v>
      </c>
      <c r="I167" s="57">
        <f t="shared" si="2"/>
        <v>17500.656999999999</v>
      </c>
    </row>
    <row r="168" spans="2:9">
      <c r="B168" s="58" t="s">
        <v>663</v>
      </c>
      <c r="C168" s="59">
        <v>762</v>
      </c>
      <c r="D168" s="60" t="s">
        <v>664</v>
      </c>
      <c r="E168" s="60" t="s">
        <v>665</v>
      </c>
      <c r="F168" s="60" t="s">
        <v>666</v>
      </c>
      <c r="G168" s="61">
        <v>4805.7380000000003</v>
      </c>
      <c r="H168" s="61">
        <v>4731.9039999999995</v>
      </c>
      <c r="I168" s="61">
        <f t="shared" si="2"/>
        <v>9537.6419999999998</v>
      </c>
    </row>
    <row r="169" spans="2:9">
      <c r="B169" s="54" t="s">
        <v>667</v>
      </c>
      <c r="C169" s="55">
        <v>764</v>
      </c>
      <c r="D169" s="56" t="s">
        <v>668</v>
      </c>
      <c r="E169" s="56" t="s">
        <v>669</v>
      </c>
      <c r="F169" s="56" t="s">
        <v>670</v>
      </c>
      <c r="G169" s="57">
        <v>33966.06</v>
      </c>
      <c r="H169" s="57">
        <v>35833.917999999998</v>
      </c>
      <c r="I169" s="57">
        <f t="shared" si="2"/>
        <v>69799.978000000003</v>
      </c>
    </row>
    <row r="170" spans="2:9">
      <c r="B170" s="58" t="s">
        <v>671</v>
      </c>
      <c r="C170" s="59">
        <v>807</v>
      </c>
      <c r="D170" s="60" t="s">
        <v>672</v>
      </c>
      <c r="E170" s="60" t="s">
        <v>673</v>
      </c>
      <c r="F170" s="60" t="s">
        <v>671</v>
      </c>
      <c r="G170" s="61">
        <v>1042.1310000000001</v>
      </c>
      <c r="H170" s="61">
        <v>1041.249</v>
      </c>
      <c r="I170" s="61">
        <f t="shared" si="2"/>
        <v>2083.38</v>
      </c>
    </row>
    <row r="171" spans="2:9">
      <c r="B171" s="54" t="s">
        <v>674</v>
      </c>
      <c r="C171" s="55">
        <v>626</v>
      </c>
      <c r="D171" s="56" t="s">
        <v>675</v>
      </c>
      <c r="E171" s="56" t="s">
        <v>275</v>
      </c>
      <c r="F171" s="56" t="s">
        <v>1</v>
      </c>
      <c r="G171" s="57">
        <v>666.24199999999985</v>
      </c>
      <c r="H171" s="57">
        <v>652.19999999999993</v>
      </c>
      <c r="I171" s="57">
        <f t="shared" si="2"/>
        <v>1318.4419999999998</v>
      </c>
    </row>
    <row r="172" spans="2:9">
      <c r="B172" s="58" t="s">
        <v>676</v>
      </c>
      <c r="C172" s="59">
        <v>768</v>
      </c>
      <c r="D172" s="60" t="s">
        <v>677</v>
      </c>
      <c r="E172" s="60" t="s">
        <v>155</v>
      </c>
      <c r="F172" s="60" t="s">
        <v>156</v>
      </c>
      <c r="G172" s="61">
        <v>4119.4039999999995</v>
      </c>
      <c r="H172" s="61">
        <v>4159.3330000000005</v>
      </c>
      <c r="I172" s="61">
        <f t="shared" si="2"/>
        <v>8278.737000000001</v>
      </c>
    </row>
    <row r="173" spans="2:9">
      <c r="B173" s="54" t="s">
        <v>678</v>
      </c>
      <c r="C173" s="55">
        <v>776</v>
      </c>
      <c r="D173" s="56" t="s">
        <v>679</v>
      </c>
      <c r="E173" s="56" t="s">
        <v>680</v>
      </c>
      <c r="F173" s="56" t="s">
        <v>681</v>
      </c>
      <c r="G173" s="57">
        <v>52.904000000000018</v>
      </c>
      <c r="H173" s="57">
        <v>52.793000000000006</v>
      </c>
      <c r="I173" s="57">
        <f t="shared" si="2"/>
        <v>105.69700000000003</v>
      </c>
    </row>
    <row r="174" spans="2:9">
      <c r="B174" s="58" t="s">
        <v>682</v>
      </c>
      <c r="C174" s="59">
        <v>780</v>
      </c>
      <c r="D174" s="60" t="s">
        <v>683</v>
      </c>
      <c r="E174" s="60" t="s">
        <v>684</v>
      </c>
      <c r="F174" s="60" t="s">
        <v>685</v>
      </c>
      <c r="G174" s="61">
        <v>690.94699999999989</v>
      </c>
      <c r="H174" s="61">
        <v>708.54399999999976</v>
      </c>
      <c r="I174" s="61">
        <f t="shared" si="2"/>
        <v>1399.4909999999995</v>
      </c>
    </row>
    <row r="175" spans="2:9">
      <c r="B175" s="54" t="s">
        <v>686</v>
      </c>
      <c r="C175" s="55">
        <v>788</v>
      </c>
      <c r="D175" s="56" t="s">
        <v>687</v>
      </c>
      <c r="E175" s="56" t="s">
        <v>688</v>
      </c>
      <c r="F175" s="56" t="s">
        <v>689</v>
      </c>
      <c r="G175" s="57">
        <v>5860.7519999999995</v>
      </c>
      <c r="H175" s="57">
        <v>5957.8660000000018</v>
      </c>
      <c r="I175" s="57">
        <f t="shared" si="2"/>
        <v>11818.618000000002</v>
      </c>
    </row>
    <row r="176" spans="2:9">
      <c r="B176" s="58" t="s">
        <v>690</v>
      </c>
      <c r="C176" s="59">
        <v>792</v>
      </c>
      <c r="D176" s="60" t="s">
        <v>691</v>
      </c>
      <c r="E176" s="60" t="s">
        <v>692</v>
      </c>
      <c r="F176" s="60" t="s">
        <v>693</v>
      </c>
      <c r="G176" s="61">
        <v>41636.124999999993</v>
      </c>
      <c r="H176" s="61">
        <v>42702.941999999995</v>
      </c>
      <c r="I176" s="61">
        <f t="shared" si="2"/>
        <v>84339.066999999981</v>
      </c>
    </row>
    <row r="177" spans="2:9">
      <c r="B177" s="54" t="s">
        <v>694</v>
      </c>
      <c r="C177" s="55">
        <v>795</v>
      </c>
      <c r="D177" s="56" t="s">
        <v>695</v>
      </c>
      <c r="E177" s="56" t="s">
        <v>696</v>
      </c>
      <c r="F177" s="56" t="s">
        <v>697</v>
      </c>
      <c r="G177" s="57">
        <v>2969.3100000000009</v>
      </c>
      <c r="H177" s="57">
        <v>3061.8770000000004</v>
      </c>
      <c r="I177" s="57">
        <f t="shared" si="2"/>
        <v>6031.1870000000017</v>
      </c>
    </row>
    <row r="178" spans="2:9">
      <c r="B178" s="58" t="s">
        <v>698</v>
      </c>
      <c r="C178" s="59">
        <v>800</v>
      </c>
      <c r="D178" s="60" t="s">
        <v>699</v>
      </c>
      <c r="E178" s="60" t="s">
        <v>700</v>
      </c>
      <c r="F178" s="60" t="s">
        <v>701</v>
      </c>
      <c r="G178" s="61">
        <v>22546.589000000004</v>
      </c>
      <c r="H178" s="61">
        <v>23194.410999999996</v>
      </c>
      <c r="I178" s="61">
        <f t="shared" si="2"/>
        <v>45741</v>
      </c>
    </row>
    <row r="179" spans="2:9">
      <c r="B179" s="54" t="s">
        <v>702</v>
      </c>
      <c r="C179" s="55">
        <v>804</v>
      </c>
      <c r="D179" s="56" t="s">
        <v>703</v>
      </c>
      <c r="E179" s="56" t="s">
        <v>704</v>
      </c>
      <c r="F179" s="56" t="s">
        <v>705</v>
      </c>
      <c r="G179" s="57">
        <v>20263.148000000001</v>
      </c>
      <c r="H179" s="57">
        <v>23470.610999999997</v>
      </c>
      <c r="I179" s="57">
        <f t="shared" si="2"/>
        <v>43733.758999999998</v>
      </c>
    </row>
    <row r="180" spans="2:9">
      <c r="B180" s="58" t="s">
        <v>706</v>
      </c>
      <c r="C180" s="59">
        <v>784</v>
      </c>
      <c r="D180" s="60" t="s">
        <v>707</v>
      </c>
      <c r="E180" s="60" t="s">
        <v>708</v>
      </c>
      <c r="F180" s="60" t="s">
        <v>709</v>
      </c>
      <c r="G180" s="61">
        <v>6836.3490000000002</v>
      </c>
      <c r="H180" s="61">
        <v>3054.050999999999</v>
      </c>
      <c r="I180" s="61">
        <f t="shared" si="2"/>
        <v>9890.4</v>
      </c>
    </row>
    <row r="181" spans="2:9">
      <c r="B181" s="54" t="s">
        <v>710</v>
      </c>
      <c r="C181" s="55">
        <v>826</v>
      </c>
      <c r="D181" s="56" t="s">
        <v>711</v>
      </c>
      <c r="E181" s="56" t="s">
        <v>712</v>
      </c>
      <c r="F181" s="56" t="s">
        <v>713</v>
      </c>
      <c r="G181" s="57">
        <v>33542.414999999994</v>
      </c>
      <c r="H181" s="57">
        <v>34343.588999999993</v>
      </c>
      <c r="I181" s="57">
        <f t="shared" si="2"/>
        <v>67886.003999999986</v>
      </c>
    </row>
    <row r="182" spans="2:9">
      <c r="B182" s="58" t="s">
        <v>714</v>
      </c>
      <c r="C182" s="59">
        <v>834</v>
      </c>
      <c r="D182" s="60" t="s">
        <v>715</v>
      </c>
      <c r="E182" s="60" t="s">
        <v>716</v>
      </c>
      <c r="F182" s="60" t="s">
        <v>717</v>
      </c>
      <c r="G182" s="61">
        <v>29851.108</v>
      </c>
      <c r="H182" s="61">
        <v>29883.105000000007</v>
      </c>
      <c r="I182" s="61">
        <f t="shared" si="2"/>
        <v>59734.213000000003</v>
      </c>
    </row>
    <row r="183" spans="2:9">
      <c r="B183" s="54" t="s">
        <v>718</v>
      </c>
      <c r="C183" s="55">
        <v>840</v>
      </c>
      <c r="D183" s="56" t="s">
        <v>719</v>
      </c>
      <c r="E183" s="56" t="s">
        <v>275</v>
      </c>
      <c r="F183" s="56" t="s">
        <v>1</v>
      </c>
      <c r="G183" s="57">
        <v>163786.016</v>
      </c>
      <c r="H183" s="57">
        <v>167216.63099999999</v>
      </c>
      <c r="I183" s="57">
        <f t="shared" si="2"/>
        <v>331002.647</v>
      </c>
    </row>
    <row r="184" spans="2:9">
      <c r="B184" s="58" t="s">
        <v>720</v>
      </c>
      <c r="C184" s="59">
        <v>858</v>
      </c>
      <c r="D184" s="60" t="s">
        <v>721</v>
      </c>
      <c r="E184" s="60" t="s">
        <v>722</v>
      </c>
      <c r="F184" s="60" t="s">
        <v>723</v>
      </c>
      <c r="G184" s="61">
        <v>1678.336</v>
      </c>
      <c r="H184" s="61">
        <v>1795.3909999999998</v>
      </c>
      <c r="I184" s="61">
        <f t="shared" si="2"/>
        <v>3473.7269999999999</v>
      </c>
    </row>
    <row r="185" spans="2:9">
      <c r="B185" s="54" t="s">
        <v>724</v>
      </c>
      <c r="C185" s="55">
        <v>860</v>
      </c>
      <c r="D185" s="56" t="s">
        <v>725</v>
      </c>
      <c r="E185" s="56" t="s">
        <v>726</v>
      </c>
      <c r="F185" s="56" t="s">
        <v>727</v>
      </c>
      <c r="G185" s="57">
        <v>16696.917999999998</v>
      </c>
      <c r="H185" s="57">
        <v>16772.281000000003</v>
      </c>
      <c r="I185" s="57">
        <f t="shared" si="2"/>
        <v>33469.199000000001</v>
      </c>
    </row>
    <row r="186" spans="2:9">
      <c r="B186" s="58" t="s">
        <v>728</v>
      </c>
      <c r="C186" s="59">
        <v>548</v>
      </c>
      <c r="D186" s="60" t="s">
        <v>729</v>
      </c>
      <c r="E186" s="60" t="s">
        <v>730</v>
      </c>
      <c r="F186" s="60" t="s">
        <v>731</v>
      </c>
      <c r="G186" s="61">
        <v>155.69</v>
      </c>
      <c r="H186" s="61">
        <v>151.45999999999998</v>
      </c>
      <c r="I186" s="61">
        <f t="shared" si="2"/>
        <v>307.14999999999998</v>
      </c>
    </row>
    <row r="187" spans="2:9">
      <c r="B187" s="54" t="s">
        <v>732</v>
      </c>
      <c r="C187" s="55">
        <v>862</v>
      </c>
      <c r="D187" s="56" t="s">
        <v>733</v>
      </c>
      <c r="E187" s="56" t="s">
        <v>734</v>
      </c>
      <c r="F187" s="56" t="s">
        <v>735</v>
      </c>
      <c r="G187" s="57">
        <v>13984.931999999995</v>
      </c>
      <c r="H187" s="57">
        <v>14451.011000000004</v>
      </c>
      <c r="I187" s="57">
        <f t="shared" si="2"/>
        <v>28435.942999999999</v>
      </c>
    </row>
    <row r="188" spans="2:9">
      <c r="B188" s="58" t="s">
        <v>736</v>
      </c>
      <c r="C188" s="59">
        <v>704</v>
      </c>
      <c r="D188" s="60" t="s">
        <v>737</v>
      </c>
      <c r="E188" s="60" t="s">
        <v>738</v>
      </c>
      <c r="F188" s="60" t="s">
        <v>739</v>
      </c>
      <c r="G188" s="61">
        <v>48598.253999999994</v>
      </c>
      <c r="H188" s="61">
        <v>48740.329000000012</v>
      </c>
      <c r="I188" s="61">
        <f t="shared" si="2"/>
        <v>97338.583000000013</v>
      </c>
    </row>
    <row r="189" spans="2:9">
      <c r="B189" s="54" t="s">
        <v>740</v>
      </c>
      <c r="C189" s="55">
        <v>887</v>
      </c>
      <c r="D189" s="56" t="s">
        <v>741</v>
      </c>
      <c r="E189" s="56" t="s">
        <v>742</v>
      </c>
      <c r="F189" s="56" t="s">
        <v>743</v>
      </c>
      <c r="G189" s="57">
        <v>15024.985000000002</v>
      </c>
      <c r="H189" s="57">
        <v>14800.983000000002</v>
      </c>
      <c r="I189" s="57">
        <f t="shared" si="2"/>
        <v>29825.968000000004</v>
      </c>
    </row>
    <row r="190" spans="2:9">
      <c r="B190" s="58" t="s">
        <v>744</v>
      </c>
      <c r="C190" s="59">
        <v>894</v>
      </c>
      <c r="D190" s="60" t="s">
        <v>745</v>
      </c>
      <c r="E190" s="60" t="s">
        <v>443</v>
      </c>
      <c r="F190" s="60" t="s">
        <v>746</v>
      </c>
      <c r="G190" s="61">
        <v>9103.006000000003</v>
      </c>
      <c r="H190" s="61">
        <v>9280.9500000000007</v>
      </c>
      <c r="I190" s="61">
        <f t="shared" si="2"/>
        <v>18383.956000000006</v>
      </c>
    </row>
    <row r="191" spans="2:9">
      <c r="B191" s="54" t="s">
        <v>747</v>
      </c>
      <c r="C191" s="55">
        <v>716</v>
      </c>
      <c r="D191" s="56" t="s">
        <v>748</v>
      </c>
      <c r="E191" s="56" t="s">
        <v>749</v>
      </c>
      <c r="F191" s="56" t="s">
        <v>750</v>
      </c>
      <c r="G191" s="57">
        <v>7092.010000000002</v>
      </c>
      <c r="H191" s="57">
        <v>7770.9170000000004</v>
      </c>
      <c r="I191" s="57">
        <f t="shared" si="2"/>
        <v>14862.927000000003</v>
      </c>
    </row>
  </sheetData>
  <autoFilter ref="B6:I6">
    <sortState ref="B7:I191">
      <sortCondition ref="D6"/>
    </sortState>
  </autoFilter>
  <conditionalFormatting sqref="E12:I12">
    <cfRule type="expression" dxfId="7" priority="7">
      <formula>ISERROR(E12)="TRUE"</formula>
    </cfRule>
  </conditionalFormatting>
  <conditionalFormatting sqref="E7:I11">
    <cfRule type="expression" dxfId="6" priority="8">
      <formula>ISERROR(E7)="TRUE"</formula>
    </cfRule>
  </conditionalFormatting>
  <conditionalFormatting sqref="E13:I13 E15:I15 E17:I17 E19:I19 E21:I21 E23:I23 E25:I25 E27:I27 E29:I29 E31:I31 E33:I33 E35:I35 E37:I37 E39:I39 E41:I41">
    <cfRule type="expression" dxfId="5" priority="6">
      <formula>ISERROR(E13)="TRUE"</formula>
    </cfRule>
  </conditionalFormatting>
  <conditionalFormatting sqref="E14:I14 E16:I16 E18:I18 E20:I20 E22:I22 E24:I24 E26:I26 E28:I28 E30:I30 E32:I32 E34:I34 E36:I36 E38:I38 E40:I40 E42:I42">
    <cfRule type="expression" dxfId="4" priority="5">
      <formula>ISERROR(E14)="TRUE"</formula>
    </cfRule>
  </conditionalFormatting>
  <conditionalFormatting sqref="E43:I43 E47:I47 E51:I51 E55:I55 E45:I45 E49:I49 E53:I53">
    <cfRule type="expression" dxfId="3" priority="4">
      <formula>ISERROR(E43)="TRUE"</formula>
    </cfRule>
  </conditionalFormatting>
  <conditionalFormatting sqref="E44:I44 E48:I48 E52:I52 E56:I56 E46:I46 E50:I50 E54:I54">
    <cfRule type="expression" dxfId="2" priority="3">
      <formula>ISERROR(E44)="TRUE"</formula>
    </cfRule>
  </conditionalFormatting>
  <conditionalFormatting sqref="E57:I57 E61:I61 E65:I65 E69:I69 E73:I73 E77:I77 E81:I81 E85:I85 E89:I89 E93:I93 E97:I97 E101:I101 E105:I105 E109:I109 E113:I113 E117:I117 E121:I121 E125:I125 E129:I129 E133:I133 E137:I137 E141:I141 E145:I145 E149:I149 E153:I153 E157:I157 E161:I161 E165:I165 E169:I169 E173:I173 E177:I177 E181:I181 E185:I185 E189:I189 E59:I59 E63:I63 E67:I67 E71:I71 E75:I75 E79:I79 E83:I83 E87:I87 E91:I91 E95:I95 E99:I99 E103:I103 E107:I107 E111:I111 E115:I115 E119:I119 E123:I123 E127:I127 E131:I131 E135:I135 E139:I139 E143:I143 E147:I147 E151:I151 E155:I155 E159:I159 E163:I163 E167:I167 E171:I171 E175:I175 E179:I179 E183:I183 E187:I187 E191:I191">
    <cfRule type="expression" dxfId="1" priority="2">
      <formula>ISERROR(E57)="TRUE"</formula>
    </cfRule>
  </conditionalFormatting>
  <conditionalFormatting sqref="E58:I58 E62:I62 E66:I66 E70:I70 E74:I74 E78:I78 E82:I82 E86:I86 E90:I90 E94:I94 E98:I98 E102:I102 E106:I106 E110:I110 E114:I114 E118:I118 E122:I122 E126:I126 E130:I130 E134:I134 E138:I138 E142:I142 E146:I146 E150:I150 E154:I154 E158:I158 E162:I162 E166:I166 E170:I170 E174:I174 E178:I178 E182:I182 E186:I186 E190:I190 E60:I60 E64:I64 E68:I68 E72:I72 E76:I76 E80:I80 E84:I84 E88:I88 E92:I92 E96:I96 E100:I100 E104:I104 E108:I108 E112:I112 E116:I116 E120:I120 E124:I124 E128:I128 E132:I132 E136:I136 E140:I140 E144:I144 E148:I148 E152:I152 E156:I156 E160:I160 E164:I164 E168:I168 E172:I172 E176:I176 E180:I180 E184:I184 E188:I188">
    <cfRule type="expression" dxfId="0" priority="1">
      <formula>ISERROR(E58)="TRUE"</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0" tint="-0.499984740745262"/>
  </sheetPr>
  <dimension ref="A1:AY291"/>
  <sheetViews>
    <sheetView zoomScale="80" zoomScaleNormal="80" workbookViewId="0">
      <selection activeCell="E13" sqref="E13"/>
    </sheetView>
  </sheetViews>
  <sheetFormatPr baseColWidth="10" defaultColWidth="14.44140625" defaultRowHeight="15" customHeight="1"/>
  <cols>
    <col min="1" max="1" width="65.5546875" style="152" customWidth="1"/>
    <col min="2" max="2" width="34.44140625" style="189" customWidth="1"/>
    <col min="3" max="3" width="24.21875" style="190" customWidth="1"/>
    <col min="4" max="4" width="20.6640625" style="152" customWidth="1"/>
    <col min="5" max="5" width="72.21875" style="152" customWidth="1"/>
    <col min="6" max="6" width="20.88671875" style="152" customWidth="1"/>
    <col min="7" max="7" width="14.21875" style="152" customWidth="1"/>
    <col min="8" max="8" width="14" style="152" customWidth="1"/>
    <col min="9" max="9" width="20.21875" style="152" customWidth="1"/>
    <col min="10" max="10" width="18.77734375" style="152" customWidth="1"/>
    <col min="11" max="11" width="10.21875" style="152" customWidth="1"/>
    <col min="12" max="12" width="12.21875" style="152" customWidth="1"/>
    <col min="13" max="13" width="38.44140625" style="152" customWidth="1"/>
    <col min="14" max="14" width="17.21875" style="152" customWidth="1"/>
    <col min="15" max="15" width="27.21875" style="152" customWidth="1"/>
    <col min="16" max="16" width="26.77734375" style="152" customWidth="1"/>
    <col min="17" max="17" width="23.44140625" style="152" customWidth="1"/>
    <col min="18" max="18" width="25.44140625" style="152" customWidth="1"/>
    <col min="19" max="19" width="30.77734375" style="152" customWidth="1"/>
    <col min="20" max="20" width="28.44140625" style="152" customWidth="1"/>
    <col min="21" max="21" width="32.77734375" style="152" customWidth="1"/>
    <col min="22" max="24" width="9.44140625" style="152" customWidth="1"/>
    <col min="25" max="25" width="13.77734375" style="152" customWidth="1"/>
    <col min="26" max="26" width="13.44140625" style="152" customWidth="1"/>
    <col min="27" max="27" width="19.44140625" style="152" customWidth="1"/>
    <col min="28" max="28" width="22.77734375" style="152" customWidth="1"/>
    <col min="29" max="43" width="9.44140625" style="152" customWidth="1"/>
    <col min="44" max="44" width="12.21875" style="152" customWidth="1"/>
    <col min="45" max="50" width="9.44140625" style="152" customWidth="1"/>
    <col min="51" max="51" width="11.77734375" style="152" customWidth="1"/>
    <col min="52" max="16384" width="14.44140625" style="152"/>
  </cols>
  <sheetData>
    <row r="1" spans="1:51" s="166" customFormat="1" ht="19.95" customHeight="1">
      <c r="A1" s="164"/>
      <c r="B1" s="164"/>
      <c r="C1" s="165"/>
      <c r="G1" s="167"/>
      <c r="H1" s="167"/>
      <c r="I1" s="168"/>
      <c r="K1" s="167"/>
      <c r="M1" s="169"/>
      <c r="N1" s="170"/>
      <c r="T1" s="171"/>
      <c r="AA1" s="172"/>
      <c r="AB1" s="172"/>
    </row>
    <row r="2" spans="1:51" s="175" customFormat="1" ht="18">
      <c r="A2" s="173"/>
      <c r="B2" s="173"/>
      <c r="C2" s="174"/>
      <c r="G2" s="176"/>
      <c r="H2" s="176"/>
      <c r="I2" s="177"/>
      <c r="K2" s="176"/>
      <c r="M2" s="178"/>
    </row>
    <row r="3" spans="1:51" s="184" customFormat="1" ht="13.8">
      <c r="A3" s="179"/>
      <c r="B3" s="180"/>
      <c r="C3" s="181"/>
      <c r="D3" s="182"/>
      <c r="E3" s="182"/>
      <c r="F3" s="183"/>
      <c r="G3" s="183"/>
      <c r="H3" s="183"/>
    </row>
    <row r="6" spans="1:51" ht="14.25" customHeight="1">
      <c r="A6" s="157"/>
      <c r="B6" s="159"/>
      <c r="C6" s="158"/>
      <c r="D6" s="157"/>
      <c r="E6" s="157"/>
      <c r="F6" s="150"/>
      <c r="G6" s="150"/>
      <c r="H6" s="150"/>
      <c r="I6" s="150"/>
      <c r="J6" s="148"/>
      <c r="K6" s="148"/>
      <c r="L6" s="148"/>
      <c r="M6" s="148"/>
      <c r="N6" s="148"/>
      <c r="O6" s="150"/>
      <c r="P6" s="150"/>
      <c r="Q6" s="150"/>
      <c r="R6" s="150"/>
      <c r="S6" s="150"/>
      <c r="T6" s="150"/>
      <c r="U6" s="150"/>
      <c r="V6" s="150"/>
      <c r="W6" s="150"/>
      <c r="X6" s="150"/>
      <c r="Y6" s="150"/>
      <c r="Z6" s="150"/>
      <c r="AA6" s="150"/>
      <c r="AB6" s="151"/>
      <c r="AC6" s="151"/>
      <c r="AD6" s="150"/>
      <c r="AE6" s="150"/>
      <c r="AF6" s="150"/>
      <c r="AG6" s="150"/>
      <c r="AH6" s="150"/>
      <c r="AI6" s="150"/>
      <c r="AJ6" s="150"/>
      <c r="AK6" s="150"/>
      <c r="AL6" s="150"/>
      <c r="AM6" s="150"/>
      <c r="AN6" s="150"/>
      <c r="AO6" s="150"/>
      <c r="AP6" s="150"/>
      <c r="AQ6" s="150"/>
      <c r="AR6" s="150"/>
      <c r="AS6" s="150"/>
      <c r="AT6" s="150"/>
      <c r="AU6" s="150"/>
      <c r="AV6" s="150"/>
      <c r="AW6" s="150"/>
      <c r="AX6" s="150"/>
      <c r="AY6" s="150"/>
    </row>
    <row r="7" spans="1:51" s="166" customFormat="1" ht="14.4">
      <c r="B7" s="169"/>
      <c r="C7" s="165"/>
      <c r="D7" s="169"/>
      <c r="E7" s="169"/>
    </row>
    <row r="8" spans="1:51" ht="14.4">
      <c r="A8" s="160"/>
      <c r="B8" s="163"/>
      <c r="C8" s="162"/>
      <c r="D8" s="160"/>
      <c r="E8" s="160"/>
      <c r="F8" s="185"/>
      <c r="G8" s="148"/>
      <c r="H8" s="148"/>
      <c r="I8" s="148"/>
      <c r="J8" s="148"/>
      <c r="K8" s="148"/>
      <c r="L8" s="148"/>
      <c r="M8" s="148"/>
      <c r="N8" s="148"/>
      <c r="O8" s="150"/>
      <c r="P8" s="150"/>
      <c r="Q8" s="150"/>
      <c r="R8" s="150"/>
      <c r="S8" s="150"/>
      <c r="T8" s="150"/>
      <c r="U8" s="150"/>
      <c r="V8" s="150"/>
      <c r="W8" s="150"/>
      <c r="X8" s="150"/>
      <c r="Y8" s="150"/>
      <c r="Z8" s="150"/>
      <c r="AA8" s="150"/>
      <c r="AB8" s="151"/>
      <c r="AC8" s="151"/>
      <c r="AD8" s="150"/>
      <c r="AE8" s="150"/>
      <c r="AF8" s="150"/>
      <c r="AG8" s="150"/>
      <c r="AH8" s="150"/>
      <c r="AI8" s="150"/>
      <c r="AJ8" s="150"/>
      <c r="AK8" s="150"/>
      <c r="AL8" s="150"/>
      <c r="AM8" s="150"/>
      <c r="AN8" s="150"/>
      <c r="AO8" s="150"/>
      <c r="AP8" s="150"/>
      <c r="AQ8" s="150"/>
      <c r="AR8" s="150"/>
      <c r="AS8" s="150"/>
      <c r="AT8" s="150"/>
      <c r="AU8" s="150"/>
      <c r="AV8" s="150"/>
      <c r="AW8" s="150"/>
      <c r="AX8" s="150"/>
      <c r="AY8" s="150"/>
    </row>
    <row r="9" spans="1:51" ht="14.4">
      <c r="A9" s="143"/>
      <c r="B9" s="153"/>
      <c r="C9" s="146"/>
      <c r="D9" s="143"/>
      <c r="E9" s="143"/>
      <c r="F9" s="148"/>
      <c r="G9" s="148"/>
      <c r="H9" s="148"/>
      <c r="I9" s="148"/>
      <c r="J9" s="148"/>
      <c r="K9" s="148"/>
      <c r="L9" s="148"/>
      <c r="M9" s="148"/>
      <c r="N9" s="148"/>
      <c r="O9" s="150"/>
      <c r="P9" s="150"/>
      <c r="Q9" s="150"/>
      <c r="R9" s="150"/>
      <c r="S9" s="150"/>
      <c r="T9" s="150"/>
      <c r="U9" s="150"/>
      <c r="V9" s="150"/>
      <c r="W9" s="150"/>
      <c r="X9" s="150"/>
      <c r="Y9" s="150"/>
      <c r="Z9" s="150"/>
      <c r="AA9" s="150"/>
      <c r="AB9" s="151"/>
      <c r="AC9" s="151"/>
      <c r="AD9" s="150"/>
      <c r="AE9" s="150"/>
      <c r="AF9" s="150"/>
      <c r="AG9" s="150"/>
      <c r="AH9" s="150"/>
      <c r="AI9" s="150"/>
      <c r="AJ9" s="150"/>
      <c r="AK9" s="150"/>
      <c r="AL9" s="150"/>
      <c r="AM9" s="150"/>
      <c r="AN9" s="150"/>
      <c r="AO9" s="150"/>
      <c r="AP9" s="150"/>
      <c r="AQ9" s="150"/>
      <c r="AR9" s="150"/>
      <c r="AS9" s="150"/>
      <c r="AT9" s="150"/>
      <c r="AU9" s="150"/>
      <c r="AV9" s="150"/>
      <c r="AW9" s="150"/>
      <c r="AX9" s="150"/>
      <c r="AY9" s="150"/>
    </row>
    <row r="10" spans="1:51" ht="14.25" customHeight="1">
      <c r="A10" s="143"/>
      <c r="B10" s="153"/>
      <c r="C10" s="146"/>
      <c r="D10" s="143"/>
      <c r="E10" s="143"/>
      <c r="F10" s="148"/>
      <c r="G10" s="148"/>
      <c r="H10" s="148"/>
      <c r="I10" s="148"/>
      <c r="J10" s="148"/>
      <c r="K10" s="148"/>
      <c r="L10" s="148"/>
      <c r="M10" s="148"/>
      <c r="N10" s="148"/>
      <c r="O10" s="150"/>
      <c r="P10" s="150"/>
      <c r="Q10" s="150"/>
      <c r="R10" s="150"/>
      <c r="S10" s="150"/>
      <c r="T10" s="150"/>
      <c r="U10" s="150"/>
      <c r="V10" s="150"/>
      <c r="W10" s="150"/>
      <c r="X10" s="150"/>
      <c r="Y10" s="150"/>
      <c r="Z10" s="150"/>
      <c r="AA10" s="150"/>
      <c r="AB10" s="151"/>
      <c r="AC10" s="151"/>
      <c r="AD10" s="150"/>
      <c r="AE10" s="150"/>
      <c r="AF10" s="150"/>
      <c r="AG10" s="150"/>
      <c r="AH10" s="150"/>
      <c r="AI10" s="150"/>
      <c r="AJ10" s="150"/>
      <c r="AK10" s="150"/>
      <c r="AL10" s="150"/>
      <c r="AM10" s="150"/>
      <c r="AN10" s="150"/>
      <c r="AO10" s="150"/>
      <c r="AP10" s="150"/>
      <c r="AQ10" s="150"/>
      <c r="AR10" s="150"/>
      <c r="AS10" s="150"/>
      <c r="AT10" s="150"/>
      <c r="AU10" s="150"/>
      <c r="AV10" s="150"/>
      <c r="AW10" s="150"/>
      <c r="AX10" s="150"/>
      <c r="AY10" s="150"/>
    </row>
    <row r="11" spans="1:51" ht="14.25" customHeight="1">
      <c r="A11" s="143"/>
      <c r="B11" s="153"/>
      <c r="C11" s="146"/>
      <c r="D11" s="143"/>
      <c r="E11" s="143"/>
      <c r="F11" s="148"/>
      <c r="G11" s="148"/>
      <c r="H11" s="148"/>
      <c r="I11" s="148"/>
      <c r="J11" s="148"/>
      <c r="K11" s="148"/>
      <c r="L11" s="148"/>
      <c r="M11" s="148"/>
      <c r="N11" s="148"/>
      <c r="O11" s="150"/>
      <c r="P11" s="150"/>
      <c r="Q11" s="150"/>
      <c r="R11" s="150"/>
      <c r="S11" s="150"/>
      <c r="T11" s="150"/>
      <c r="U11" s="150"/>
      <c r="V11" s="150"/>
      <c r="W11" s="150"/>
      <c r="X11" s="150"/>
      <c r="Y11" s="150"/>
      <c r="Z11" s="150"/>
      <c r="AA11" s="150"/>
      <c r="AB11" s="151"/>
      <c r="AC11" s="151"/>
      <c r="AD11" s="150"/>
      <c r="AE11" s="150"/>
      <c r="AF11" s="150"/>
      <c r="AG11" s="150"/>
      <c r="AH11" s="150"/>
      <c r="AI11" s="150"/>
      <c r="AJ11" s="150"/>
      <c r="AK11" s="150"/>
      <c r="AL11" s="150"/>
      <c r="AM11" s="150"/>
      <c r="AN11" s="150"/>
      <c r="AO11" s="150"/>
      <c r="AP11" s="150"/>
      <c r="AQ11" s="150"/>
      <c r="AR11" s="150"/>
      <c r="AS11" s="150"/>
      <c r="AT11" s="150"/>
      <c r="AU11" s="150"/>
      <c r="AV11" s="150"/>
      <c r="AW11" s="150"/>
      <c r="AX11" s="150"/>
      <c r="AY11" s="150"/>
    </row>
    <row r="12" spans="1:51" ht="14.25" customHeight="1">
      <c r="A12" s="143"/>
      <c r="B12" s="153"/>
      <c r="C12" s="146"/>
      <c r="D12" s="143"/>
      <c r="E12" s="143"/>
      <c r="F12" s="148"/>
      <c r="G12" s="148"/>
      <c r="H12" s="148"/>
      <c r="I12" s="148"/>
      <c r="J12" s="148"/>
      <c r="K12" s="148"/>
      <c r="L12" s="148"/>
      <c r="M12" s="148"/>
      <c r="N12" s="148"/>
      <c r="O12" s="150"/>
      <c r="P12" s="150"/>
      <c r="Q12" s="150"/>
      <c r="R12" s="150"/>
      <c r="S12" s="150"/>
      <c r="T12" s="150"/>
      <c r="U12" s="150"/>
      <c r="V12" s="150"/>
      <c r="W12" s="150"/>
      <c r="X12" s="150"/>
      <c r="Y12" s="150"/>
      <c r="Z12" s="150"/>
      <c r="AA12" s="150"/>
      <c r="AB12" s="151"/>
      <c r="AC12" s="151"/>
      <c r="AD12" s="150"/>
      <c r="AE12" s="150"/>
      <c r="AF12" s="150"/>
      <c r="AG12" s="150"/>
      <c r="AH12" s="150"/>
      <c r="AI12" s="150"/>
      <c r="AJ12" s="150"/>
      <c r="AK12" s="150"/>
      <c r="AL12" s="150"/>
      <c r="AM12" s="150"/>
      <c r="AN12" s="150"/>
      <c r="AO12" s="150"/>
      <c r="AP12" s="150"/>
      <c r="AQ12" s="150"/>
      <c r="AR12" s="150"/>
      <c r="AS12" s="150"/>
      <c r="AT12" s="150"/>
      <c r="AU12" s="150"/>
      <c r="AV12" s="150"/>
      <c r="AW12" s="150"/>
      <c r="AX12" s="150"/>
      <c r="AY12" s="150"/>
    </row>
    <row r="13" spans="1:51" ht="14.25" customHeight="1">
      <c r="A13" s="143"/>
      <c r="B13" s="153"/>
      <c r="C13" s="146"/>
      <c r="D13" s="143"/>
      <c r="E13" s="143"/>
      <c r="F13" s="148"/>
      <c r="G13" s="148"/>
      <c r="H13" s="148"/>
      <c r="I13" s="148"/>
      <c r="J13" s="148"/>
      <c r="K13" s="148"/>
      <c r="L13" s="148"/>
      <c r="M13" s="148"/>
      <c r="N13" s="148"/>
      <c r="O13" s="150"/>
      <c r="P13" s="150"/>
      <c r="Q13" s="150"/>
      <c r="R13" s="150"/>
      <c r="S13" s="150"/>
      <c r="T13" s="150"/>
      <c r="U13" s="150"/>
      <c r="V13" s="150"/>
      <c r="W13" s="150"/>
      <c r="X13" s="150"/>
      <c r="Y13" s="150"/>
      <c r="Z13" s="150"/>
      <c r="AA13" s="150"/>
      <c r="AB13" s="151"/>
      <c r="AC13" s="151"/>
      <c r="AD13" s="150"/>
      <c r="AE13" s="150"/>
      <c r="AF13" s="150"/>
      <c r="AG13" s="150"/>
      <c r="AH13" s="150"/>
      <c r="AI13" s="150"/>
      <c r="AJ13" s="150"/>
      <c r="AK13" s="150"/>
      <c r="AL13" s="150"/>
      <c r="AM13" s="150"/>
      <c r="AN13" s="150"/>
      <c r="AO13" s="150"/>
      <c r="AP13" s="150"/>
      <c r="AQ13" s="150"/>
      <c r="AR13" s="150"/>
      <c r="AS13" s="150"/>
      <c r="AT13" s="150"/>
      <c r="AU13" s="150"/>
      <c r="AV13" s="150"/>
      <c r="AW13" s="150"/>
      <c r="AX13" s="150"/>
      <c r="AY13" s="150"/>
    </row>
    <row r="14" spans="1:51" ht="14.25" customHeight="1">
      <c r="A14" s="143"/>
      <c r="B14" s="153"/>
      <c r="C14" s="146"/>
      <c r="D14" s="143"/>
      <c r="E14" s="143"/>
      <c r="F14" s="148"/>
      <c r="G14" s="148"/>
      <c r="H14" s="148"/>
      <c r="I14" s="148"/>
      <c r="J14" s="148"/>
      <c r="K14" s="148"/>
      <c r="L14" s="148"/>
      <c r="M14" s="148"/>
      <c r="N14" s="148"/>
      <c r="O14" s="150"/>
      <c r="P14" s="150"/>
      <c r="Q14" s="150"/>
      <c r="R14" s="150"/>
      <c r="S14" s="150"/>
      <c r="T14" s="150"/>
      <c r="U14" s="150"/>
      <c r="V14" s="150"/>
      <c r="W14" s="150"/>
      <c r="X14" s="150"/>
      <c r="Y14" s="150"/>
      <c r="Z14" s="150"/>
      <c r="AA14" s="150"/>
      <c r="AB14" s="151"/>
      <c r="AC14" s="151"/>
      <c r="AD14" s="150"/>
      <c r="AE14" s="150"/>
      <c r="AF14" s="150"/>
      <c r="AG14" s="150"/>
      <c r="AH14" s="150"/>
      <c r="AI14" s="150"/>
      <c r="AJ14" s="150"/>
      <c r="AK14" s="150"/>
      <c r="AL14" s="150"/>
      <c r="AM14" s="150"/>
      <c r="AN14" s="150"/>
      <c r="AO14" s="150"/>
      <c r="AP14" s="150"/>
      <c r="AQ14" s="150"/>
      <c r="AR14" s="150"/>
      <c r="AS14" s="150"/>
      <c r="AT14" s="150"/>
      <c r="AU14" s="150"/>
      <c r="AV14" s="150"/>
      <c r="AW14" s="150"/>
      <c r="AX14" s="150"/>
      <c r="AY14" s="150"/>
    </row>
    <row r="15" spans="1:51" ht="14.25" customHeight="1">
      <c r="A15" s="143"/>
      <c r="B15" s="153"/>
      <c r="C15" s="146"/>
      <c r="D15" s="143"/>
      <c r="E15" s="143"/>
      <c r="F15" s="148"/>
      <c r="G15" s="148"/>
      <c r="H15" s="148"/>
      <c r="I15" s="148"/>
      <c r="J15" s="148"/>
      <c r="K15" s="148"/>
      <c r="L15" s="148"/>
      <c r="M15" s="148"/>
      <c r="N15" s="148"/>
      <c r="O15" s="150"/>
      <c r="P15" s="150"/>
      <c r="Q15" s="150"/>
      <c r="R15" s="150"/>
      <c r="S15" s="150"/>
      <c r="T15" s="150"/>
      <c r="U15" s="150"/>
      <c r="V15" s="150"/>
      <c r="W15" s="150"/>
      <c r="X15" s="150"/>
      <c r="Y15" s="150"/>
      <c r="Z15" s="150"/>
      <c r="AA15" s="150"/>
      <c r="AB15" s="151"/>
      <c r="AC15" s="151"/>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row>
    <row r="16" spans="1:51" ht="14.25" customHeight="1">
      <c r="A16" s="143"/>
      <c r="B16" s="144"/>
      <c r="C16" s="146"/>
      <c r="D16" s="143"/>
      <c r="E16" s="143"/>
      <c r="F16" s="148"/>
      <c r="G16" s="148"/>
      <c r="H16" s="148"/>
      <c r="I16" s="148"/>
      <c r="J16" s="148"/>
      <c r="K16" s="148"/>
      <c r="L16" s="148"/>
      <c r="M16" s="148"/>
      <c r="N16" s="148"/>
      <c r="O16" s="150"/>
      <c r="P16" s="150"/>
      <c r="Q16" s="150"/>
      <c r="R16" s="150"/>
      <c r="S16" s="150"/>
      <c r="T16" s="150"/>
      <c r="U16" s="150"/>
      <c r="V16" s="150"/>
      <c r="W16" s="150"/>
      <c r="X16" s="150"/>
      <c r="Y16" s="150"/>
      <c r="Z16" s="150"/>
      <c r="AA16" s="150"/>
      <c r="AB16" s="151"/>
      <c r="AC16" s="151"/>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row>
    <row r="17" spans="1:51" ht="14.25" customHeight="1">
      <c r="A17" s="143"/>
      <c r="B17" s="144"/>
      <c r="C17" s="146"/>
      <c r="D17" s="143"/>
      <c r="E17" s="143"/>
      <c r="F17" s="154"/>
      <c r="G17" s="148"/>
      <c r="H17" s="148"/>
      <c r="I17" s="148"/>
      <c r="J17" s="148"/>
      <c r="K17" s="148"/>
      <c r="L17" s="148"/>
      <c r="M17" s="148"/>
      <c r="N17" s="148"/>
      <c r="O17" s="150"/>
      <c r="P17" s="150"/>
      <c r="Q17" s="150"/>
      <c r="R17" s="150"/>
      <c r="S17" s="150"/>
      <c r="T17" s="150"/>
      <c r="U17" s="150"/>
      <c r="V17" s="150"/>
      <c r="W17" s="150"/>
      <c r="X17" s="150"/>
      <c r="Y17" s="150"/>
      <c r="Z17" s="150"/>
      <c r="AA17" s="150"/>
      <c r="AB17" s="151"/>
      <c r="AC17" s="151"/>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row>
    <row r="18" spans="1:51" ht="14.25" customHeight="1">
      <c r="A18" s="143"/>
      <c r="B18" s="144"/>
      <c r="C18" s="146"/>
      <c r="D18" s="143"/>
      <c r="E18" s="143"/>
      <c r="F18" s="148"/>
      <c r="G18" s="148"/>
      <c r="H18" s="148"/>
      <c r="I18" s="148"/>
      <c r="J18" s="148"/>
      <c r="K18" s="148"/>
      <c r="L18" s="148"/>
      <c r="M18" s="148"/>
      <c r="N18" s="148"/>
      <c r="O18" s="150"/>
      <c r="P18" s="150"/>
      <c r="Q18" s="150"/>
      <c r="R18" s="150"/>
      <c r="S18" s="150"/>
      <c r="T18" s="150"/>
      <c r="U18" s="150"/>
      <c r="V18" s="150"/>
      <c r="W18" s="150"/>
      <c r="X18" s="150"/>
      <c r="Y18" s="150"/>
      <c r="Z18" s="150"/>
      <c r="AA18" s="150"/>
      <c r="AB18" s="151"/>
      <c r="AC18" s="151"/>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row>
    <row r="19" spans="1:51" ht="14.25" customHeight="1">
      <c r="A19" s="143"/>
      <c r="B19" s="144"/>
      <c r="C19" s="146"/>
      <c r="D19" s="143"/>
      <c r="E19" s="143"/>
      <c r="F19" s="148"/>
      <c r="G19" s="148"/>
      <c r="H19" s="148"/>
      <c r="I19" s="148"/>
      <c r="J19" s="148"/>
      <c r="K19" s="148"/>
      <c r="L19" s="148"/>
      <c r="M19" s="148"/>
      <c r="N19" s="148"/>
      <c r="O19" s="150"/>
      <c r="P19" s="150"/>
      <c r="Q19" s="150"/>
      <c r="R19" s="150"/>
      <c r="S19" s="150"/>
      <c r="T19" s="150"/>
      <c r="U19" s="150"/>
      <c r="V19" s="150"/>
      <c r="W19" s="150"/>
      <c r="X19" s="150"/>
      <c r="Y19" s="150"/>
      <c r="Z19" s="150"/>
      <c r="AA19" s="150"/>
      <c r="AB19" s="151"/>
      <c r="AC19" s="151"/>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row>
    <row r="20" spans="1:51" ht="14.25" customHeight="1">
      <c r="A20" s="143"/>
      <c r="B20" s="153"/>
      <c r="C20" s="146"/>
      <c r="D20" s="143"/>
      <c r="E20" s="143"/>
      <c r="F20" s="148"/>
      <c r="G20" s="148"/>
      <c r="H20" s="148"/>
      <c r="I20" s="148"/>
      <c r="J20" s="148"/>
      <c r="K20" s="148"/>
      <c r="L20" s="148"/>
      <c r="M20" s="148"/>
      <c r="N20" s="148"/>
      <c r="O20" s="150"/>
      <c r="P20" s="150"/>
      <c r="Q20" s="150"/>
      <c r="R20" s="150"/>
      <c r="S20" s="150"/>
      <c r="T20" s="150"/>
      <c r="U20" s="150"/>
      <c r="V20" s="150"/>
      <c r="W20" s="150"/>
      <c r="X20" s="150"/>
      <c r="Y20" s="150"/>
      <c r="Z20" s="150"/>
      <c r="AA20" s="150"/>
      <c r="AB20" s="151"/>
      <c r="AC20" s="151"/>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row>
    <row r="21" spans="1:51" ht="14.25" customHeight="1">
      <c r="A21" s="143"/>
      <c r="B21" s="153"/>
      <c r="C21" s="146"/>
      <c r="D21" s="143"/>
      <c r="E21" s="143"/>
      <c r="F21" s="148"/>
      <c r="G21" s="148"/>
      <c r="H21" s="148"/>
      <c r="I21" s="148"/>
      <c r="J21" s="148"/>
      <c r="K21" s="148"/>
      <c r="L21" s="148"/>
      <c r="M21" s="148"/>
      <c r="N21" s="148"/>
      <c r="O21" s="150"/>
      <c r="P21" s="150"/>
      <c r="Q21" s="150"/>
      <c r="R21" s="150"/>
      <c r="S21" s="150"/>
      <c r="T21" s="150"/>
      <c r="U21" s="150"/>
      <c r="V21" s="150"/>
      <c r="W21" s="150"/>
      <c r="X21" s="150"/>
      <c r="Y21" s="150"/>
      <c r="Z21" s="150"/>
      <c r="AA21" s="150"/>
      <c r="AB21" s="151"/>
      <c r="AC21" s="151"/>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50"/>
    </row>
    <row r="22" spans="1:51" ht="14.25" customHeight="1">
      <c r="A22" s="143"/>
      <c r="B22" s="153"/>
      <c r="C22" s="146"/>
      <c r="D22" s="143"/>
      <c r="E22" s="143"/>
      <c r="F22" s="148"/>
      <c r="G22" s="148"/>
      <c r="H22" s="148"/>
      <c r="I22" s="148"/>
      <c r="J22" s="148"/>
      <c r="K22" s="148"/>
      <c r="L22" s="148"/>
      <c r="M22" s="148"/>
      <c r="N22" s="148"/>
      <c r="O22" s="150"/>
      <c r="P22" s="150"/>
      <c r="Q22" s="150"/>
      <c r="R22" s="150"/>
      <c r="S22" s="150"/>
      <c r="T22" s="150"/>
      <c r="U22" s="150"/>
      <c r="V22" s="186"/>
      <c r="W22" s="186"/>
      <c r="X22" s="186"/>
      <c r="Y22" s="150"/>
      <c r="Z22" s="150"/>
      <c r="AA22" s="150"/>
      <c r="AB22" s="151"/>
      <c r="AC22" s="151"/>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row>
    <row r="23" spans="1:51" ht="14.25" customHeight="1">
      <c r="A23" s="143"/>
      <c r="B23" s="144"/>
      <c r="C23" s="146"/>
      <c r="D23" s="143"/>
      <c r="E23" s="143"/>
      <c r="F23" s="148"/>
      <c r="G23" s="148"/>
      <c r="H23" s="148"/>
      <c r="I23" s="148"/>
      <c r="J23" s="185"/>
      <c r="K23" s="185"/>
      <c r="L23" s="185"/>
      <c r="M23" s="185"/>
      <c r="N23" s="185"/>
      <c r="O23" s="186"/>
      <c r="P23" s="186"/>
      <c r="Q23" s="186"/>
      <c r="R23" s="186"/>
      <c r="S23" s="186"/>
      <c r="T23" s="186"/>
      <c r="U23" s="186"/>
      <c r="V23" s="150"/>
      <c r="W23" s="150"/>
      <c r="X23" s="150"/>
      <c r="Y23" s="150"/>
      <c r="Z23" s="150"/>
      <c r="AA23" s="150"/>
      <c r="AB23" s="151"/>
      <c r="AC23" s="151"/>
      <c r="AD23" s="150"/>
      <c r="AE23" s="150"/>
      <c r="AF23" s="150"/>
      <c r="AG23" s="150"/>
      <c r="AH23" s="150"/>
      <c r="AI23" s="150"/>
      <c r="AJ23" s="150"/>
      <c r="AK23" s="150"/>
      <c r="AL23" s="150"/>
      <c r="AM23" s="150"/>
      <c r="AN23" s="150"/>
      <c r="AO23" s="150"/>
      <c r="AP23" s="150"/>
      <c r="AQ23" s="150"/>
      <c r="AR23" s="150"/>
      <c r="AS23" s="150"/>
      <c r="AT23" s="150"/>
      <c r="AU23" s="150"/>
      <c r="AV23" s="150"/>
      <c r="AW23" s="150"/>
      <c r="AX23" s="150"/>
      <c r="AY23" s="150"/>
    </row>
    <row r="24" spans="1:51" ht="14.25" customHeight="1">
      <c r="A24" s="143"/>
      <c r="B24" s="144"/>
      <c r="C24" s="146"/>
      <c r="D24" s="143"/>
      <c r="E24" s="143"/>
      <c r="F24" s="148"/>
      <c r="G24" s="185"/>
      <c r="H24" s="185"/>
      <c r="I24" s="185"/>
      <c r="J24" s="148"/>
      <c r="K24" s="148"/>
      <c r="L24" s="148"/>
      <c r="M24" s="148"/>
      <c r="N24" s="148"/>
      <c r="O24" s="150"/>
      <c r="P24" s="150"/>
      <c r="Q24" s="150"/>
      <c r="R24" s="150"/>
      <c r="S24" s="150"/>
      <c r="T24" s="150"/>
      <c r="U24" s="150"/>
      <c r="V24" s="150"/>
      <c r="W24" s="150"/>
      <c r="X24" s="150"/>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row>
    <row r="25" spans="1:51" ht="14.25" customHeight="1">
      <c r="A25" s="143"/>
      <c r="B25" s="144"/>
      <c r="C25" s="146"/>
      <c r="D25" s="143"/>
      <c r="E25" s="143"/>
      <c r="F25" s="148"/>
      <c r="G25" s="185"/>
      <c r="H25" s="185"/>
      <c r="I25" s="185"/>
      <c r="J25" s="148"/>
      <c r="K25" s="148"/>
      <c r="L25" s="148"/>
      <c r="M25" s="148"/>
      <c r="N25" s="148"/>
      <c r="O25" s="150"/>
      <c r="P25" s="150"/>
      <c r="Q25" s="150"/>
      <c r="R25" s="150"/>
      <c r="S25" s="150"/>
      <c r="T25" s="150"/>
      <c r="U25" s="150"/>
      <c r="V25" s="150"/>
      <c r="W25" s="150"/>
      <c r="X25" s="150"/>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row>
    <row r="26" spans="1:51" ht="14.25" customHeight="1">
      <c r="A26" s="143"/>
      <c r="B26" s="144"/>
      <c r="C26" s="146"/>
      <c r="D26" s="143"/>
      <c r="E26" s="143"/>
      <c r="F26" s="155"/>
      <c r="G26" s="148"/>
      <c r="H26" s="148"/>
      <c r="I26" s="148"/>
      <c r="J26" s="148"/>
      <c r="K26" s="148"/>
      <c r="L26" s="148"/>
      <c r="M26" s="148"/>
      <c r="N26" s="148"/>
      <c r="O26" s="150"/>
      <c r="P26" s="150"/>
      <c r="Q26" s="150"/>
      <c r="R26" s="150"/>
      <c r="S26" s="150"/>
      <c r="T26" s="150"/>
      <c r="U26" s="150"/>
      <c r="V26" s="150"/>
      <c r="W26" s="150"/>
      <c r="X26" s="150"/>
      <c r="Y26" s="150"/>
      <c r="Z26" s="150"/>
      <c r="AA26" s="150"/>
      <c r="AB26" s="151"/>
      <c r="AC26" s="151"/>
      <c r="AD26" s="150"/>
      <c r="AE26" s="150"/>
      <c r="AF26" s="150"/>
      <c r="AG26" s="150"/>
      <c r="AH26" s="150"/>
      <c r="AI26" s="150"/>
      <c r="AJ26" s="150"/>
      <c r="AK26" s="150"/>
      <c r="AL26" s="150"/>
      <c r="AM26" s="150"/>
      <c r="AN26" s="150"/>
      <c r="AO26" s="150"/>
      <c r="AP26" s="150"/>
      <c r="AQ26" s="150"/>
      <c r="AR26" s="150"/>
      <c r="AS26" s="150"/>
      <c r="AT26" s="150"/>
      <c r="AU26" s="150"/>
      <c r="AV26" s="150"/>
      <c r="AW26" s="150"/>
      <c r="AX26" s="150"/>
      <c r="AY26" s="150"/>
    </row>
    <row r="27" spans="1:51" ht="14.25" customHeight="1">
      <c r="A27" s="143"/>
      <c r="B27" s="144"/>
      <c r="C27" s="146"/>
      <c r="D27" s="143"/>
      <c r="E27" s="143"/>
      <c r="F27" s="154"/>
      <c r="G27" s="148"/>
      <c r="H27" s="148"/>
      <c r="I27" s="148"/>
      <c r="J27" s="148"/>
      <c r="K27" s="148"/>
      <c r="L27" s="148"/>
      <c r="M27" s="148"/>
      <c r="N27" s="148"/>
      <c r="O27" s="150"/>
      <c r="P27" s="150"/>
      <c r="Q27" s="150"/>
      <c r="R27" s="150"/>
      <c r="S27" s="150"/>
      <c r="T27" s="150"/>
      <c r="U27" s="150"/>
      <c r="V27" s="150"/>
      <c r="W27" s="150"/>
      <c r="X27" s="150"/>
      <c r="Y27" s="150"/>
      <c r="Z27" s="150"/>
      <c r="AA27" s="150"/>
      <c r="AB27" s="151"/>
      <c r="AC27" s="151"/>
      <c r="AD27" s="150"/>
      <c r="AE27" s="150"/>
      <c r="AF27" s="150"/>
      <c r="AG27" s="150"/>
      <c r="AH27" s="150"/>
      <c r="AI27" s="150"/>
      <c r="AJ27" s="150"/>
      <c r="AK27" s="150"/>
      <c r="AL27" s="150"/>
      <c r="AM27" s="150"/>
      <c r="AN27" s="150"/>
      <c r="AO27" s="150"/>
      <c r="AP27" s="150"/>
      <c r="AQ27" s="150"/>
      <c r="AR27" s="150"/>
      <c r="AS27" s="150"/>
      <c r="AT27" s="150"/>
      <c r="AU27" s="150"/>
      <c r="AV27" s="150"/>
      <c r="AW27" s="150"/>
      <c r="AX27" s="150"/>
      <c r="AY27" s="150"/>
    </row>
    <row r="28" spans="1:51" ht="14.25" customHeight="1">
      <c r="A28" s="143"/>
      <c r="B28" s="144"/>
      <c r="C28" s="146"/>
      <c r="D28" s="143"/>
      <c r="E28" s="143"/>
      <c r="F28" s="155"/>
      <c r="G28" s="148"/>
      <c r="H28" s="148"/>
      <c r="I28" s="148"/>
      <c r="J28" s="150"/>
      <c r="K28" s="150"/>
      <c r="L28" s="150"/>
      <c r="M28" s="150"/>
      <c r="N28" s="150"/>
      <c r="O28" s="150"/>
      <c r="P28" s="150"/>
      <c r="Q28" s="150"/>
      <c r="R28" s="150"/>
      <c r="S28" s="150"/>
      <c r="T28" s="150"/>
      <c r="U28" s="150"/>
      <c r="V28" s="150"/>
      <c r="W28" s="150"/>
      <c r="X28" s="150"/>
      <c r="Y28" s="150"/>
      <c r="Z28" s="150"/>
      <c r="AA28" s="150"/>
      <c r="AB28" s="151"/>
      <c r="AC28" s="151"/>
      <c r="AD28" s="150"/>
      <c r="AE28" s="150"/>
      <c r="AF28" s="150"/>
      <c r="AG28" s="150"/>
      <c r="AH28" s="150"/>
      <c r="AI28" s="150"/>
      <c r="AJ28" s="150"/>
      <c r="AK28" s="150"/>
      <c r="AL28" s="150"/>
      <c r="AM28" s="150"/>
      <c r="AN28" s="150"/>
      <c r="AO28" s="150"/>
      <c r="AP28" s="150"/>
      <c r="AQ28" s="150"/>
      <c r="AR28" s="150"/>
      <c r="AS28" s="150"/>
      <c r="AT28" s="150"/>
      <c r="AU28" s="150"/>
      <c r="AV28" s="150"/>
      <c r="AW28" s="150"/>
      <c r="AX28" s="150"/>
      <c r="AY28" s="150"/>
    </row>
    <row r="29" spans="1:51" ht="14.25" customHeight="1">
      <c r="A29" s="143"/>
      <c r="B29" s="153"/>
      <c r="C29" s="146"/>
      <c r="D29" s="143"/>
      <c r="E29" s="143"/>
      <c r="F29" s="148"/>
      <c r="G29" s="148"/>
      <c r="H29" s="148"/>
      <c r="I29" s="148"/>
      <c r="J29" s="148"/>
      <c r="K29" s="148"/>
      <c r="L29" s="148"/>
      <c r="M29" s="148"/>
      <c r="N29" s="148"/>
      <c r="O29" s="150"/>
      <c r="P29" s="150"/>
      <c r="Q29" s="150"/>
      <c r="R29" s="150"/>
      <c r="S29" s="150"/>
      <c r="T29" s="150"/>
      <c r="U29" s="150"/>
      <c r="V29" s="150"/>
      <c r="W29" s="150"/>
      <c r="X29" s="150"/>
      <c r="Y29" s="150"/>
      <c r="Z29" s="150"/>
      <c r="AA29" s="150"/>
      <c r="AB29" s="151"/>
      <c r="AC29" s="151"/>
      <c r="AD29" s="150"/>
      <c r="AE29" s="150"/>
      <c r="AF29" s="150"/>
      <c r="AG29" s="150"/>
      <c r="AH29" s="150"/>
      <c r="AI29" s="150"/>
      <c r="AJ29" s="150"/>
      <c r="AK29" s="150"/>
      <c r="AL29" s="150"/>
      <c r="AM29" s="150"/>
      <c r="AN29" s="150"/>
      <c r="AO29" s="150"/>
      <c r="AP29" s="150"/>
      <c r="AQ29" s="150"/>
      <c r="AR29" s="150"/>
      <c r="AS29" s="150"/>
      <c r="AT29" s="150"/>
      <c r="AU29" s="150"/>
      <c r="AV29" s="150"/>
      <c r="AW29" s="150"/>
      <c r="AX29" s="150"/>
      <c r="AY29" s="150"/>
    </row>
    <row r="30" spans="1:51" ht="14.25" customHeight="1">
      <c r="A30" s="143"/>
      <c r="B30" s="153"/>
      <c r="C30" s="146"/>
      <c r="D30" s="143"/>
      <c r="E30" s="143"/>
      <c r="F30" s="148"/>
      <c r="G30" s="148"/>
      <c r="H30" s="148"/>
      <c r="I30" s="148"/>
      <c r="J30" s="148"/>
      <c r="K30" s="148"/>
      <c r="L30" s="148"/>
      <c r="M30" s="148"/>
      <c r="N30" s="148"/>
      <c r="O30" s="150"/>
      <c r="P30" s="150"/>
      <c r="Q30" s="150"/>
      <c r="R30" s="150"/>
      <c r="S30" s="150"/>
      <c r="T30" s="150"/>
      <c r="U30" s="150"/>
      <c r="V30" s="150"/>
      <c r="W30" s="150"/>
      <c r="X30" s="150"/>
      <c r="Y30" s="150"/>
      <c r="Z30" s="150"/>
      <c r="AA30" s="150"/>
      <c r="AB30" s="151"/>
      <c r="AC30" s="151"/>
      <c r="AD30" s="150"/>
      <c r="AE30" s="150"/>
      <c r="AF30" s="150"/>
      <c r="AG30" s="150"/>
      <c r="AH30" s="150"/>
      <c r="AI30" s="150"/>
      <c r="AJ30" s="150"/>
      <c r="AK30" s="150"/>
      <c r="AL30" s="150"/>
      <c r="AM30" s="150"/>
      <c r="AN30" s="150"/>
      <c r="AO30" s="150"/>
      <c r="AP30" s="150"/>
      <c r="AQ30" s="150"/>
      <c r="AR30" s="150"/>
      <c r="AS30" s="150"/>
      <c r="AT30" s="150"/>
      <c r="AU30" s="150"/>
      <c r="AV30" s="150"/>
      <c r="AW30" s="150"/>
      <c r="AX30" s="150"/>
      <c r="AY30" s="150"/>
    </row>
    <row r="31" spans="1:51" ht="14.25" customHeight="1">
      <c r="A31" s="143"/>
      <c r="B31" s="153"/>
      <c r="C31" s="146"/>
      <c r="D31" s="143"/>
      <c r="E31" s="143"/>
      <c r="F31" s="148"/>
      <c r="G31" s="148"/>
      <c r="H31" s="148"/>
      <c r="I31" s="148"/>
      <c r="J31" s="148"/>
      <c r="K31" s="148"/>
      <c r="L31" s="148"/>
      <c r="M31" s="148"/>
      <c r="N31" s="148"/>
      <c r="O31" s="150"/>
      <c r="P31" s="150"/>
      <c r="Q31" s="150"/>
      <c r="R31" s="150"/>
      <c r="S31" s="150"/>
      <c r="T31" s="150"/>
      <c r="U31" s="150"/>
      <c r="V31" s="150"/>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c r="AW31" s="150"/>
      <c r="AX31" s="150"/>
      <c r="AY31" s="150"/>
    </row>
    <row r="32" spans="1:51" ht="14.25" customHeight="1">
      <c r="A32" s="143"/>
      <c r="B32" s="153"/>
      <c r="C32" s="146"/>
      <c r="D32" s="143"/>
      <c r="E32" s="143"/>
      <c r="F32" s="148"/>
      <c r="G32" s="148"/>
      <c r="H32" s="148"/>
      <c r="I32" s="148"/>
      <c r="J32" s="148"/>
      <c r="K32" s="148"/>
      <c r="L32" s="148"/>
      <c r="M32" s="148"/>
      <c r="N32" s="148"/>
      <c r="O32" s="150"/>
      <c r="P32" s="150"/>
      <c r="Q32" s="150"/>
      <c r="R32" s="150"/>
      <c r="S32" s="150"/>
      <c r="T32" s="150"/>
      <c r="U32" s="150"/>
      <c r="V32" s="186"/>
      <c r="W32" s="186"/>
      <c r="X32" s="186"/>
      <c r="Y32" s="150"/>
      <c r="Z32" s="150"/>
      <c r="AA32" s="150"/>
      <c r="AB32" s="151"/>
      <c r="AC32" s="151"/>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row>
    <row r="33" spans="1:51" ht="14.25" customHeight="1">
      <c r="A33" s="143"/>
      <c r="B33" s="153"/>
      <c r="C33" s="146"/>
      <c r="D33" s="143"/>
      <c r="E33" s="143"/>
      <c r="F33" s="148"/>
      <c r="G33" s="148"/>
      <c r="H33" s="148"/>
      <c r="I33" s="148"/>
      <c r="J33" s="185"/>
      <c r="K33" s="185"/>
      <c r="L33" s="185"/>
      <c r="M33" s="185"/>
      <c r="N33" s="185"/>
      <c r="O33" s="186"/>
      <c r="P33" s="186"/>
      <c r="Q33" s="186"/>
      <c r="R33" s="186"/>
      <c r="S33" s="186"/>
      <c r="T33" s="186"/>
      <c r="U33" s="186"/>
      <c r="V33" s="186"/>
      <c r="W33" s="186"/>
      <c r="X33" s="186"/>
      <c r="Y33" s="150"/>
      <c r="Z33" s="150"/>
      <c r="AA33" s="150"/>
      <c r="AB33" s="151"/>
      <c r="AC33" s="151"/>
      <c r="AD33" s="150"/>
      <c r="AE33" s="150"/>
      <c r="AF33" s="150"/>
      <c r="AG33" s="150"/>
      <c r="AH33" s="150"/>
      <c r="AI33" s="150"/>
      <c r="AJ33" s="150"/>
      <c r="AK33" s="150"/>
      <c r="AL33" s="150"/>
      <c r="AM33" s="150"/>
      <c r="AN33" s="150"/>
      <c r="AO33" s="150"/>
      <c r="AP33" s="150"/>
      <c r="AQ33" s="150"/>
      <c r="AR33" s="150"/>
      <c r="AS33" s="150"/>
      <c r="AT33" s="150"/>
      <c r="AU33" s="150"/>
      <c r="AV33" s="150"/>
      <c r="AW33" s="150"/>
      <c r="AX33" s="150"/>
      <c r="AY33" s="150"/>
    </row>
    <row r="34" spans="1:51" ht="14.25" customHeight="1">
      <c r="A34" s="143"/>
      <c r="B34" s="153"/>
      <c r="C34" s="146"/>
      <c r="D34" s="143"/>
      <c r="E34" s="143"/>
      <c r="F34" s="148"/>
      <c r="G34" s="148"/>
      <c r="H34" s="148"/>
      <c r="I34" s="148"/>
      <c r="J34" s="185"/>
      <c r="K34" s="185"/>
      <c r="L34" s="185"/>
      <c r="M34" s="185"/>
      <c r="N34" s="185"/>
      <c r="O34" s="186"/>
      <c r="P34" s="186"/>
      <c r="Q34" s="186"/>
      <c r="R34" s="186"/>
      <c r="S34" s="186"/>
      <c r="T34" s="186"/>
      <c r="U34" s="186"/>
      <c r="V34" s="150"/>
      <c r="W34" s="150"/>
      <c r="X34" s="150"/>
      <c r="Y34" s="150"/>
      <c r="Z34" s="150"/>
      <c r="AA34" s="150"/>
      <c r="AB34" s="151"/>
      <c r="AC34" s="151"/>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row>
    <row r="35" spans="1:51" s="166" customFormat="1" ht="14.4">
      <c r="B35" s="169"/>
      <c r="C35" s="165"/>
      <c r="D35" s="169"/>
      <c r="E35" s="169"/>
    </row>
    <row r="36" spans="1:51" ht="14.25" customHeight="1">
      <c r="A36" s="160"/>
      <c r="B36" s="163"/>
      <c r="C36" s="162"/>
      <c r="D36" s="160"/>
      <c r="E36" s="160"/>
      <c r="F36" s="185"/>
      <c r="G36" s="148"/>
      <c r="H36" s="148"/>
      <c r="I36" s="148"/>
      <c r="J36" s="150"/>
      <c r="K36" s="150"/>
      <c r="L36" s="150"/>
      <c r="M36" s="150"/>
      <c r="N36" s="150"/>
      <c r="O36" s="150"/>
      <c r="P36" s="150"/>
      <c r="Q36" s="150"/>
      <c r="R36" s="150"/>
      <c r="S36" s="150"/>
      <c r="T36" s="150"/>
      <c r="U36" s="150"/>
      <c r="V36" s="186"/>
      <c r="W36" s="186"/>
      <c r="X36" s="186"/>
      <c r="Y36" s="150"/>
      <c r="Z36" s="150"/>
      <c r="AA36" s="150"/>
      <c r="AB36" s="151"/>
      <c r="AC36" s="151"/>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row>
    <row r="37" spans="1:51" ht="14.25" customHeight="1">
      <c r="A37" s="143"/>
      <c r="B37" s="153"/>
      <c r="C37" s="146"/>
      <c r="D37" s="143"/>
      <c r="E37" s="143"/>
      <c r="F37" s="148"/>
      <c r="G37" s="148"/>
      <c r="H37" s="148"/>
      <c r="I37" s="148"/>
      <c r="J37" s="148"/>
      <c r="K37" s="148"/>
      <c r="L37" s="148"/>
      <c r="M37" s="148"/>
      <c r="N37" s="148"/>
      <c r="O37" s="150"/>
      <c r="P37" s="150"/>
      <c r="Q37" s="150"/>
      <c r="R37" s="150"/>
      <c r="S37" s="150"/>
      <c r="T37" s="150"/>
      <c r="U37" s="150"/>
      <c r="V37" s="150"/>
      <c r="W37" s="150"/>
      <c r="X37" s="150"/>
      <c r="Y37" s="150"/>
      <c r="Z37" s="150"/>
      <c r="AA37" s="150"/>
      <c r="AB37" s="151"/>
      <c r="AC37" s="151"/>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row>
    <row r="38" spans="1:51" ht="14.25" customHeight="1">
      <c r="A38" s="143"/>
      <c r="B38" s="153"/>
      <c r="C38" s="146"/>
      <c r="D38" s="143"/>
      <c r="E38" s="143"/>
      <c r="F38" s="148"/>
      <c r="G38" s="148"/>
      <c r="H38" s="148"/>
      <c r="I38" s="148"/>
      <c r="J38" s="148"/>
      <c r="K38" s="148"/>
      <c r="L38" s="148"/>
      <c r="M38" s="148"/>
      <c r="N38" s="148"/>
      <c r="O38" s="150"/>
      <c r="P38" s="150"/>
      <c r="Q38" s="150"/>
      <c r="R38" s="150"/>
      <c r="S38" s="150"/>
      <c r="T38" s="150"/>
      <c r="U38" s="150"/>
      <c r="V38" s="150"/>
      <c r="W38" s="150"/>
      <c r="X38" s="150"/>
      <c r="Y38" s="150"/>
      <c r="Z38" s="150"/>
      <c r="AA38" s="150"/>
      <c r="AB38" s="151"/>
      <c r="AC38" s="151"/>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row>
    <row r="39" spans="1:51" ht="14.25" customHeight="1">
      <c r="A39" s="143"/>
      <c r="B39" s="156"/>
      <c r="C39" s="146"/>
      <c r="D39" s="143"/>
      <c r="E39" s="143"/>
      <c r="F39" s="148"/>
      <c r="G39" s="148"/>
      <c r="H39" s="148"/>
      <c r="I39" s="148"/>
      <c r="J39" s="148"/>
      <c r="K39" s="148"/>
      <c r="L39" s="148"/>
      <c r="M39" s="148"/>
      <c r="N39" s="148"/>
      <c r="O39" s="150"/>
      <c r="P39" s="150"/>
      <c r="Q39" s="150"/>
      <c r="R39" s="150"/>
      <c r="S39" s="150"/>
      <c r="T39" s="150"/>
      <c r="U39" s="150"/>
      <c r="V39" s="150"/>
      <c r="W39" s="150"/>
      <c r="X39" s="150"/>
      <c r="Y39" s="150"/>
      <c r="Z39" s="150"/>
      <c r="AA39" s="150"/>
      <c r="AB39" s="151"/>
      <c r="AC39" s="151"/>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row>
    <row r="40" spans="1:51" ht="14.25" customHeight="1">
      <c r="A40" s="143"/>
      <c r="B40" s="156"/>
      <c r="C40" s="146"/>
      <c r="D40" s="143"/>
      <c r="E40" s="143"/>
      <c r="F40" s="148"/>
      <c r="G40" s="148"/>
      <c r="H40" s="148"/>
      <c r="I40" s="148"/>
      <c r="J40" s="148"/>
      <c r="K40" s="148"/>
      <c r="L40" s="148"/>
      <c r="M40" s="148"/>
      <c r="N40" s="148"/>
      <c r="O40" s="150"/>
      <c r="P40" s="150"/>
      <c r="Q40" s="150"/>
      <c r="R40" s="150"/>
      <c r="S40" s="150"/>
      <c r="T40" s="150"/>
      <c r="U40" s="150"/>
      <c r="V40" s="150"/>
      <c r="W40" s="150"/>
      <c r="X40" s="150"/>
      <c r="Y40" s="150"/>
      <c r="Z40" s="150"/>
      <c r="AA40" s="150"/>
      <c r="AB40" s="151"/>
      <c r="AC40" s="151"/>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row>
    <row r="41" spans="1:51" ht="14.25" customHeight="1">
      <c r="A41" s="157"/>
      <c r="B41" s="144"/>
      <c r="C41" s="146"/>
      <c r="D41" s="143"/>
      <c r="E41" s="143"/>
      <c r="F41" s="155"/>
      <c r="G41" s="148"/>
      <c r="H41" s="148"/>
      <c r="I41" s="148"/>
      <c r="J41" s="185"/>
      <c r="K41" s="185"/>
      <c r="L41" s="185"/>
      <c r="M41" s="185"/>
      <c r="N41" s="185"/>
      <c r="O41" s="186"/>
      <c r="P41" s="186"/>
      <c r="Q41" s="186"/>
      <c r="R41" s="186"/>
      <c r="S41" s="186"/>
      <c r="T41" s="186"/>
      <c r="U41" s="186"/>
      <c r="V41" s="186"/>
      <c r="W41" s="186"/>
      <c r="X41" s="186"/>
      <c r="Y41" s="150"/>
      <c r="Z41" s="150"/>
      <c r="AA41" s="150"/>
      <c r="AB41" s="151"/>
      <c r="AC41" s="151"/>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row>
    <row r="42" spans="1:51" s="166" customFormat="1" ht="14.4">
      <c r="B42" s="169"/>
      <c r="C42" s="165"/>
      <c r="D42" s="169"/>
      <c r="E42" s="169"/>
    </row>
    <row r="43" spans="1:51" ht="14.25" customHeight="1">
      <c r="A43" s="160"/>
      <c r="B43" s="163"/>
      <c r="C43" s="162"/>
      <c r="D43" s="160"/>
      <c r="E43" s="160"/>
      <c r="F43" s="185"/>
      <c r="G43" s="148"/>
      <c r="H43" s="148"/>
      <c r="I43" s="148"/>
      <c r="J43" s="148"/>
      <c r="K43" s="148"/>
      <c r="L43" s="148"/>
      <c r="M43" s="148"/>
      <c r="N43" s="148"/>
      <c r="O43" s="150"/>
      <c r="P43" s="150"/>
      <c r="Q43" s="150"/>
      <c r="R43" s="150"/>
      <c r="S43" s="150"/>
      <c r="T43" s="150"/>
      <c r="U43" s="150"/>
      <c r="V43" s="150"/>
      <c r="W43" s="150"/>
      <c r="X43" s="150"/>
      <c r="Y43" s="150"/>
      <c r="Z43" s="150"/>
      <c r="AA43" s="150"/>
      <c r="AB43" s="151"/>
      <c r="AC43" s="151"/>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row>
    <row r="44" spans="1:51" ht="14.25" customHeight="1">
      <c r="A44" s="157"/>
      <c r="B44" s="156"/>
      <c r="C44" s="158"/>
      <c r="D44" s="157"/>
      <c r="E44" s="157"/>
      <c r="F44" s="155"/>
      <c r="G44" s="148"/>
      <c r="H44" s="148"/>
      <c r="I44" s="148"/>
      <c r="J44" s="148"/>
      <c r="K44" s="148"/>
      <c r="L44" s="148"/>
      <c r="M44" s="148"/>
      <c r="N44" s="148"/>
      <c r="O44" s="150"/>
      <c r="P44" s="150"/>
      <c r="Q44" s="150"/>
      <c r="R44" s="150"/>
      <c r="S44" s="150"/>
      <c r="T44" s="150"/>
      <c r="U44" s="150"/>
      <c r="V44" s="150"/>
      <c r="W44" s="150"/>
      <c r="X44" s="150"/>
      <c r="Y44" s="150"/>
      <c r="Z44" s="150"/>
      <c r="AA44" s="150"/>
      <c r="AB44" s="151"/>
      <c r="AC44" s="151"/>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row>
    <row r="45" spans="1:51" ht="14.25" customHeight="1">
      <c r="A45" s="157"/>
      <c r="B45" s="159"/>
      <c r="C45" s="158"/>
      <c r="D45" s="157"/>
      <c r="E45" s="157"/>
      <c r="F45" s="155"/>
      <c r="G45" s="148"/>
      <c r="H45" s="148"/>
      <c r="I45" s="148"/>
      <c r="J45" s="148"/>
      <c r="K45" s="148"/>
      <c r="L45" s="148"/>
      <c r="M45" s="148"/>
      <c r="N45" s="148"/>
      <c r="O45" s="150"/>
      <c r="P45" s="150"/>
      <c r="Q45" s="150"/>
      <c r="R45" s="150"/>
      <c r="S45" s="150"/>
      <c r="T45" s="150"/>
      <c r="U45" s="150"/>
      <c r="V45" s="150"/>
      <c r="W45" s="150"/>
      <c r="X45" s="150"/>
      <c r="Y45" s="150"/>
      <c r="Z45" s="150"/>
      <c r="AA45" s="150"/>
      <c r="AB45" s="151"/>
      <c r="AC45" s="151"/>
      <c r="AD45" s="150"/>
      <c r="AE45" s="150"/>
      <c r="AF45" s="150"/>
      <c r="AG45" s="150"/>
      <c r="AH45" s="150"/>
      <c r="AI45" s="150"/>
      <c r="AJ45" s="150"/>
      <c r="AK45" s="150"/>
      <c r="AL45" s="150"/>
      <c r="AM45" s="150"/>
      <c r="AN45" s="150"/>
      <c r="AO45" s="150"/>
      <c r="AP45" s="150"/>
      <c r="AQ45" s="150"/>
      <c r="AR45" s="150"/>
      <c r="AS45" s="150"/>
      <c r="AT45" s="150"/>
      <c r="AU45" s="150"/>
      <c r="AV45" s="150"/>
      <c r="AW45" s="150"/>
      <c r="AX45" s="150"/>
      <c r="AY45" s="150"/>
    </row>
    <row r="46" spans="1:51" ht="14.25" customHeight="1">
      <c r="A46" s="157"/>
      <c r="B46" s="159"/>
      <c r="C46" s="158"/>
      <c r="D46" s="157"/>
      <c r="E46" s="157"/>
      <c r="F46" s="155"/>
      <c r="G46" s="148"/>
      <c r="H46" s="148"/>
      <c r="I46" s="148"/>
      <c r="J46" s="148"/>
      <c r="K46" s="148"/>
      <c r="L46" s="148"/>
      <c r="M46" s="148"/>
      <c r="N46" s="148"/>
      <c r="O46" s="150"/>
      <c r="P46" s="150"/>
      <c r="Q46" s="150"/>
      <c r="R46" s="150"/>
      <c r="S46" s="150"/>
      <c r="T46" s="150"/>
      <c r="U46" s="150"/>
      <c r="V46" s="150"/>
      <c r="W46" s="150"/>
      <c r="X46" s="150"/>
      <c r="Y46" s="150"/>
      <c r="Z46" s="150"/>
      <c r="AA46" s="150"/>
      <c r="AB46" s="151"/>
      <c r="AC46" s="151"/>
      <c r="AD46" s="150"/>
      <c r="AE46" s="150"/>
      <c r="AF46" s="150"/>
      <c r="AG46" s="150"/>
      <c r="AH46" s="150"/>
      <c r="AI46" s="150"/>
      <c r="AJ46" s="150"/>
      <c r="AK46" s="150"/>
      <c r="AL46" s="150"/>
      <c r="AM46" s="150"/>
      <c r="AN46" s="150"/>
      <c r="AO46" s="150"/>
      <c r="AP46" s="150"/>
      <c r="AQ46" s="150"/>
      <c r="AR46" s="150"/>
      <c r="AS46" s="150"/>
      <c r="AT46" s="150"/>
      <c r="AU46" s="150"/>
      <c r="AV46" s="150"/>
      <c r="AW46" s="150"/>
      <c r="AX46" s="150"/>
      <c r="AY46" s="150"/>
    </row>
    <row r="47" spans="1:51" ht="14.25" customHeight="1">
      <c r="A47" s="157"/>
      <c r="B47" s="159"/>
      <c r="C47" s="158"/>
      <c r="D47" s="157"/>
      <c r="E47" s="157"/>
      <c r="F47" s="148"/>
      <c r="G47" s="148"/>
      <c r="H47" s="148"/>
      <c r="I47" s="148"/>
      <c r="J47" s="148"/>
      <c r="K47" s="148"/>
      <c r="L47" s="148"/>
      <c r="M47" s="148"/>
      <c r="N47" s="148"/>
      <c r="O47" s="150"/>
      <c r="P47" s="150"/>
      <c r="Q47" s="150"/>
      <c r="R47" s="150"/>
      <c r="S47" s="150"/>
      <c r="T47" s="150"/>
      <c r="U47" s="150"/>
      <c r="V47" s="150"/>
      <c r="W47" s="150"/>
      <c r="X47" s="150"/>
      <c r="Y47" s="150"/>
      <c r="Z47" s="150"/>
      <c r="AA47" s="150"/>
      <c r="AB47" s="151"/>
      <c r="AC47" s="151"/>
      <c r="AD47" s="150"/>
      <c r="AE47" s="150"/>
      <c r="AF47" s="150"/>
      <c r="AG47" s="150"/>
      <c r="AH47" s="150"/>
      <c r="AI47" s="150"/>
      <c r="AJ47" s="150"/>
      <c r="AK47" s="150"/>
      <c r="AL47" s="150"/>
      <c r="AM47" s="150"/>
      <c r="AN47" s="150"/>
      <c r="AO47" s="150"/>
      <c r="AP47" s="150"/>
      <c r="AQ47" s="150"/>
      <c r="AR47" s="150"/>
      <c r="AS47" s="150"/>
      <c r="AT47" s="150"/>
      <c r="AU47" s="150"/>
      <c r="AV47" s="150"/>
      <c r="AW47" s="150"/>
      <c r="AX47" s="150"/>
      <c r="AY47" s="150"/>
    </row>
    <row r="48" spans="1:51" s="166" customFormat="1" ht="14.4">
      <c r="B48" s="169"/>
      <c r="C48" s="165"/>
      <c r="D48" s="169"/>
      <c r="E48" s="169"/>
    </row>
    <row r="49" spans="1:51" ht="14.25" customHeight="1">
      <c r="A49" s="160"/>
      <c r="B49" s="187"/>
      <c r="C49" s="162"/>
      <c r="D49" s="160"/>
      <c r="E49" s="160"/>
      <c r="F49" s="185"/>
      <c r="G49" s="185"/>
      <c r="H49" s="185"/>
      <c r="I49" s="185"/>
      <c r="J49" s="148"/>
      <c r="K49" s="148"/>
      <c r="L49" s="148"/>
      <c r="M49" s="148"/>
      <c r="N49" s="148"/>
      <c r="O49" s="150"/>
      <c r="P49" s="150"/>
      <c r="Q49" s="150"/>
      <c r="R49" s="150"/>
      <c r="S49" s="150"/>
      <c r="T49" s="150"/>
      <c r="U49" s="150"/>
      <c r="V49" s="150"/>
      <c r="W49" s="150"/>
      <c r="X49" s="150"/>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row>
    <row r="50" spans="1:51" ht="14.25" customHeight="1">
      <c r="A50" s="160"/>
      <c r="B50" s="163"/>
      <c r="C50" s="162"/>
      <c r="D50" s="160"/>
      <c r="E50" s="160"/>
      <c r="F50" s="185"/>
      <c r="G50" s="148"/>
      <c r="H50" s="148"/>
      <c r="I50" s="148"/>
      <c r="J50" s="148"/>
      <c r="K50" s="148"/>
      <c r="L50" s="148"/>
      <c r="M50" s="148"/>
      <c r="N50" s="148"/>
      <c r="O50" s="150"/>
      <c r="P50" s="150"/>
      <c r="Q50" s="150"/>
      <c r="R50" s="150"/>
      <c r="S50" s="150"/>
      <c r="T50" s="150"/>
      <c r="U50" s="150"/>
      <c r="V50" s="150"/>
      <c r="W50" s="150"/>
      <c r="X50" s="150"/>
      <c r="Y50" s="150"/>
      <c r="Z50" s="150"/>
      <c r="AA50" s="150"/>
      <c r="AB50" s="151"/>
      <c r="AC50" s="151"/>
      <c r="AD50" s="150"/>
      <c r="AE50" s="150"/>
      <c r="AF50" s="150"/>
      <c r="AG50" s="150"/>
      <c r="AH50" s="150"/>
      <c r="AI50" s="150"/>
      <c r="AJ50" s="150"/>
      <c r="AK50" s="150"/>
      <c r="AL50" s="150"/>
      <c r="AM50" s="150"/>
      <c r="AN50" s="150"/>
      <c r="AO50" s="150"/>
      <c r="AP50" s="150"/>
      <c r="AQ50" s="150"/>
      <c r="AR50" s="150"/>
      <c r="AS50" s="150"/>
      <c r="AT50" s="150"/>
      <c r="AU50" s="150"/>
      <c r="AV50" s="150"/>
      <c r="AW50" s="150"/>
      <c r="AX50" s="150"/>
      <c r="AY50" s="150"/>
    </row>
    <row r="51" spans="1:51" ht="14.25" customHeight="1">
      <c r="A51" s="157"/>
      <c r="B51" s="156"/>
      <c r="C51" s="158"/>
      <c r="D51" s="157"/>
      <c r="E51" s="157"/>
      <c r="F51" s="148"/>
      <c r="G51" s="148"/>
      <c r="H51" s="148"/>
      <c r="I51" s="148"/>
      <c r="J51" s="148"/>
      <c r="K51" s="148"/>
      <c r="L51" s="148"/>
      <c r="M51" s="148"/>
      <c r="N51" s="148"/>
      <c r="O51" s="150"/>
      <c r="P51" s="150"/>
      <c r="Q51" s="150"/>
      <c r="R51" s="150"/>
      <c r="S51" s="150"/>
      <c r="T51" s="150"/>
      <c r="U51" s="150"/>
      <c r="V51" s="150"/>
      <c r="W51" s="150"/>
      <c r="X51" s="150"/>
      <c r="Y51" s="150"/>
      <c r="Z51" s="150"/>
      <c r="AA51" s="150"/>
      <c r="AB51" s="151"/>
      <c r="AC51" s="151"/>
      <c r="AD51" s="150"/>
      <c r="AE51" s="150"/>
      <c r="AF51" s="150"/>
      <c r="AG51" s="150"/>
      <c r="AH51" s="150"/>
      <c r="AI51" s="150"/>
      <c r="AJ51" s="150"/>
      <c r="AK51" s="150"/>
      <c r="AL51" s="150"/>
      <c r="AM51" s="150"/>
      <c r="AN51" s="150"/>
      <c r="AO51" s="150"/>
      <c r="AP51" s="150"/>
      <c r="AQ51" s="150"/>
      <c r="AR51" s="150"/>
      <c r="AS51" s="150"/>
      <c r="AT51" s="150"/>
      <c r="AU51" s="150"/>
      <c r="AV51" s="150"/>
      <c r="AW51" s="150"/>
      <c r="AX51" s="150"/>
      <c r="AY51" s="150"/>
    </row>
    <row r="52" spans="1:51" ht="14.25" customHeight="1">
      <c r="A52" s="157"/>
      <c r="B52" s="156"/>
      <c r="C52" s="158"/>
      <c r="D52" s="157"/>
      <c r="E52" s="157"/>
      <c r="F52" s="148"/>
      <c r="G52" s="148"/>
      <c r="H52" s="148"/>
      <c r="I52" s="148"/>
      <c r="J52" s="148"/>
      <c r="K52" s="148"/>
      <c r="L52" s="148"/>
      <c r="M52" s="148"/>
      <c r="N52" s="148"/>
      <c r="O52" s="150"/>
      <c r="P52" s="150"/>
      <c r="Q52" s="150"/>
      <c r="R52" s="150"/>
      <c r="S52" s="150"/>
      <c r="T52" s="150"/>
      <c r="U52" s="150"/>
      <c r="V52" s="150"/>
      <c r="W52" s="150"/>
      <c r="X52" s="150"/>
      <c r="Y52" s="150"/>
      <c r="Z52" s="150"/>
      <c r="AA52" s="150"/>
      <c r="AB52" s="151"/>
      <c r="AC52" s="151"/>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row>
    <row r="53" spans="1:51" ht="14.25" customHeight="1">
      <c r="A53" s="160"/>
      <c r="B53" s="161"/>
      <c r="C53" s="162"/>
      <c r="D53" s="160"/>
      <c r="E53" s="160"/>
      <c r="F53" s="148"/>
      <c r="G53" s="185"/>
      <c r="H53" s="185"/>
      <c r="I53" s="185"/>
      <c r="J53" s="148"/>
      <c r="K53" s="148"/>
      <c r="L53" s="148"/>
      <c r="M53" s="148"/>
      <c r="N53" s="148"/>
      <c r="O53" s="150"/>
      <c r="P53" s="150"/>
      <c r="Q53" s="150"/>
      <c r="R53" s="150"/>
      <c r="S53" s="150"/>
      <c r="T53" s="150"/>
      <c r="U53" s="150"/>
      <c r="V53" s="150"/>
      <c r="W53" s="150"/>
      <c r="X53" s="150"/>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row>
    <row r="54" spans="1:51" ht="14.25" customHeight="1">
      <c r="A54" s="160"/>
      <c r="B54" s="163"/>
      <c r="C54" s="162"/>
      <c r="D54" s="160"/>
      <c r="E54" s="160"/>
      <c r="F54" s="185"/>
      <c r="G54" s="148"/>
      <c r="H54" s="148"/>
      <c r="I54" s="148"/>
      <c r="J54" s="148"/>
      <c r="K54" s="148"/>
      <c r="L54" s="148"/>
      <c r="M54" s="148"/>
      <c r="N54" s="148"/>
      <c r="O54" s="150"/>
      <c r="P54" s="150"/>
      <c r="Q54" s="150"/>
      <c r="R54" s="150"/>
      <c r="S54" s="150"/>
      <c r="T54" s="150"/>
      <c r="U54" s="150"/>
      <c r="V54" s="150"/>
      <c r="W54" s="150"/>
      <c r="X54" s="150"/>
      <c r="Y54" s="150"/>
      <c r="Z54" s="150"/>
      <c r="AA54" s="150"/>
      <c r="AB54" s="151"/>
      <c r="AC54" s="151"/>
      <c r="AD54" s="150"/>
      <c r="AE54" s="150"/>
      <c r="AF54" s="150"/>
      <c r="AG54" s="150"/>
      <c r="AH54" s="150"/>
      <c r="AI54" s="150"/>
      <c r="AJ54" s="150"/>
      <c r="AK54" s="150"/>
      <c r="AL54" s="150"/>
      <c r="AM54" s="150"/>
      <c r="AN54" s="150"/>
      <c r="AO54" s="150"/>
      <c r="AP54" s="150"/>
      <c r="AQ54" s="150"/>
      <c r="AR54" s="150"/>
      <c r="AS54" s="150"/>
      <c r="AT54" s="150"/>
      <c r="AU54" s="150"/>
      <c r="AV54" s="150"/>
      <c r="AW54" s="150"/>
      <c r="AX54" s="150"/>
      <c r="AY54" s="150"/>
    </row>
    <row r="55" spans="1:51" ht="14.25" customHeight="1">
      <c r="A55" s="143"/>
      <c r="B55" s="144"/>
      <c r="C55" s="146"/>
      <c r="D55" s="143"/>
      <c r="E55" s="157"/>
      <c r="F55" s="148"/>
      <c r="G55" s="150"/>
      <c r="H55" s="150"/>
      <c r="I55" s="150"/>
      <c r="J55" s="148"/>
      <c r="K55" s="148"/>
      <c r="L55" s="148"/>
      <c r="M55" s="148"/>
      <c r="N55" s="148"/>
      <c r="O55" s="150"/>
      <c r="P55" s="150"/>
      <c r="Q55" s="150"/>
      <c r="R55" s="150"/>
      <c r="S55" s="150"/>
      <c r="T55" s="150"/>
      <c r="U55" s="150"/>
      <c r="V55" s="150"/>
      <c r="W55" s="150"/>
      <c r="X55" s="150"/>
      <c r="Y55" s="150"/>
      <c r="Z55" s="150"/>
      <c r="AA55" s="150"/>
      <c r="AB55" s="151"/>
      <c r="AC55" s="151"/>
      <c r="AD55" s="150"/>
      <c r="AE55" s="150"/>
      <c r="AF55" s="150"/>
      <c r="AG55" s="150"/>
      <c r="AH55" s="150"/>
      <c r="AI55" s="150"/>
      <c r="AJ55" s="150"/>
      <c r="AK55" s="150"/>
      <c r="AL55" s="150"/>
      <c r="AM55" s="150"/>
      <c r="AN55" s="150"/>
      <c r="AO55" s="150"/>
      <c r="AP55" s="150"/>
      <c r="AQ55" s="150"/>
      <c r="AR55" s="150"/>
      <c r="AS55" s="150"/>
      <c r="AT55" s="150"/>
      <c r="AU55" s="150"/>
      <c r="AV55" s="150"/>
      <c r="AW55" s="150"/>
      <c r="AX55" s="150"/>
      <c r="AY55" s="150"/>
    </row>
    <row r="56" spans="1:51" ht="14.25" customHeight="1">
      <c r="A56" s="143"/>
      <c r="B56" s="144"/>
      <c r="C56" s="146"/>
      <c r="D56" s="143"/>
      <c r="E56" s="143"/>
      <c r="F56" s="148"/>
      <c r="G56" s="150"/>
      <c r="H56" s="150"/>
      <c r="I56" s="150"/>
      <c r="J56" s="148"/>
      <c r="K56" s="148"/>
      <c r="L56" s="148"/>
      <c r="M56" s="148"/>
      <c r="N56" s="148"/>
      <c r="O56" s="150"/>
      <c r="P56" s="150"/>
      <c r="Q56" s="150"/>
      <c r="R56" s="150"/>
      <c r="S56" s="150"/>
      <c r="T56" s="150"/>
      <c r="U56" s="150"/>
      <c r="V56" s="150"/>
      <c r="W56" s="150"/>
      <c r="X56" s="150"/>
      <c r="Y56" s="150"/>
      <c r="Z56" s="150"/>
      <c r="AA56" s="150"/>
      <c r="AB56" s="151"/>
      <c r="AC56" s="151"/>
      <c r="AD56" s="150"/>
      <c r="AE56" s="150"/>
      <c r="AF56" s="150"/>
      <c r="AG56" s="150"/>
      <c r="AH56" s="150"/>
      <c r="AI56" s="150"/>
      <c r="AJ56" s="150"/>
      <c r="AK56" s="150"/>
      <c r="AL56" s="150"/>
      <c r="AM56" s="150"/>
      <c r="AN56" s="150"/>
      <c r="AO56" s="150"/>
      <c r="AP56" s="150"/>
      <c r="AQ56" s="150"/>
      <c r="AR56" s="150"/>
      <c r="AS56" s="150"/>
      <c r="AT56" s="150"/>
      <c r="AU56" s="150"/>
      <c r="AV56" s="150"/>
      <c r="AW56" s="150"/>
      <c r="AX56" s="150"/>
      <c r="AY56" s="150"/>
    </row>
    <row r="57" spans="1:51" ht="14.25" customHeight="1">
      <c r="A57" s="143"/>
      <c r="B57" s="144"/>
      <c r="C57" s="146"/>
      <c r="D57" s="143"/>
      <c r="E57" s="143"/>
      <c r="F57" s="148"/>
      <c r="G57" s="150"/>
      <c r="H57" s="150"/>
      <c r="I57" s="150"/>
      <c r="J57" s="148"/>
      <c r="K57" s="148"/>
      <c r="L57" s="148"/>
      <c r="M57" s="148"/>
      <c r="N57" s="148"/>
      <c r="O57" s="150"/>
      <c r="P57" s="150"/>
      <c r="Q57" s="150"/>
      <c r="R57" s="150"/>
      <c r="S57" s="150"/>
      <c r="T57" s="150"/>
      <c r="U57" s="150"/>
      <c r="V57" s="150"/>
      <c r="W57" s="150"/>
      <c r="X57" s="150"/>
      <c r="Y57" s="150"/>
      <c r="Z57" s="150"/>
      <c r="AA57" s="150"/>
      <c r="AB57" s="151"/>
      <c r="AC57" s="151"/>
      <c r="AD57" s="150"/>
      <c r="AE57" s="150"/>
      <c r="AF57" s="150"/>
      <c r="AG57" s="150"/>
      <c r="AH57" s="150"/>
      <c r="AI57" s="150"/>
      <c r="AJ57" s="150"/>
      <c r="AK57" s="150"/>
      <c r="AL57" s="150"/>
      <c r="AM57" s="150"/>
      <c r="AN57" s="150"/>
      <c r="AO57" s="150"/>
      <c r="AP57" s="150"/>
      <c r="AQ57" s="150"/>
      <c r="AR57" s="150"/>
      <c r="AS57" s="150"/>
      <c r="AT57" s="150"/>
      <c r="AU57" s="150"/>
      <c r="AV57" s="150"/>
      <c r="AW57" s="150"/>
      <c r="AX57" s="150"/>
      <c r="AY57" s="150"/>
    </row>
    <row r="58" spans="1:51" ht="14.25" customHeight="1">
      <c r="A58" s="157"/>
      <c r="B58" s="144"/>
      <c r="C58" s="146"/>
      <c r="D58" s="143"/>
      <c r="E58" s="143"/>
      <c r="F58" s="148"/>
      <c r="G58" s="185"/>
      <c r="H58" s="185"/>
      <c r="I58" s="185"/>
      <c r="J58" s="148"/>
      <c r="K58" s="148"/>
      <c r="L58" s="148"/>
      <c r="M58" s="148"/>
      <c r="N58" s="148"/>
      <c r="O58" s="150"/>
      <c r="P58" s="150"/>
      <c r="Q58" s="150"/>
      <c r="R58" s="150"/>
      <c r="S58" s="150"/>
      <c r="T58" s="150"/>
      <c r="U58" s="150"/>
      <c r="V58" s="150"/>
      <c r="W58" s="150"/>
      <c r="X58" s="150"/>
      <c r="Y58" s="186"/>
      <c r="Z58" s="186"/>
      <c r="AA58" s="186"/>
      <c r="AB58" s="186"/>
      <c r="AC58" s="186"/>
      <c r="AD58" s="186"/>
      <c r="AE58" s="186"/>
      <c r="AF58" s="186"/>
      <c r="AG58" s="186"/>
      <c r="AH58" s="186"/>
      <c r="AI58" s="186"/>
      <c r="AJ58" s="186"/>
      <c r="AK58" s="186"/>
      <c r="AL58" s="186"/>
      <c r="AM58" s="186"/>
      <c r="AN58" s="186"/>
      <c r="AO58" s="186"/>
      <c r="AP58" s="186"/>
      <c r="AQ58" s="186"/>
      <c r="AR58" s="186"/>
      <c r="AS58" s="186"/>
      <c r="AT58" s="186"/>
      <c r="AU58" s="186"/>
      <c r="AV58" s="186"/>
      <c r="AW58" s="186"/>
      <c r="AX58" s="186"/>
      <c r="AY58" s="186"/>
    </row>
    <row r="59" spans="1:51" ht="14.25" customHeight="1">
      <c r="A59" s="143"/>
      <c r="B59" s="156"/>
      <c r="C59" s="146"/>
      <c r="D59" s="143"/>
      <c r="E59" s="143"/>
      <c r="F59" s="148"/>
      <c r="G59" s="185"/>
      <c r="H59" s="185"/>
      <c r="I59" s="185"/>
      <c r="J59" s="148"/>
      <c r="K59" s="148"/>
      <c r="L59" s="148"/>
      <c r="M59" s="148"/>
      <c r="N59" s="148"/>
      <c r="O59" s="150"/>
      <c r="P59" s="150"/>
      <c r="Q59" s="150"/>
      <c r="R59" s="150"/>
      <c r="S59" s="150"/>
      <c r="T59" s="150"/>
      <c r="U59" s="150"/>
      <c r="V59" s="150"/>
      <c r="W59" s="150"/>
      <c r="X59" s="150"/>
      <c r="Y59" s="186"/>
      <c r="Z59" s="186"/>
      <c r="AA59" s="186"/>
      <c r="AB59" s="186"/>
      <c r="AC59" s="186"/>
      <c r="AD59" s="186"/>
      <c r="AE59" s="186"/>
      <c r="AF59" s="186"/>
      <c r="AG59" s="186"/>
      <c r="AH59" s="186"/>
      <c r="AI59" s="186"/>
      <c r="AJ59" s="186"/>
      <c r="AK59" s="186"/>
      <c r="AL59" s="186"/>
      <c r="AM59" s="186"/>
      <c r="AN59" s="186"/>
      <c r="AO59" s="186"/>
      <c r="AP59" s="186"/>
      <c r="AQ59" s="186"/>
      <c r="AR59" s="186"/>
      <c r="AS59" s="186"/>
      <c r="AT59" s="186"/>
      <c r="AU59" s="186"/>
      <c r="AV59" s="186"/>
      <c r="AW59" s="186"/>
      <c r="AX59" s="186"/>
      <c r="AY59" s="186"/>
    </row>
    <row r="60" spans="1:51" s="166" customFormat="1" ht="14.4">
      <c r="B60" s="169"/>
      <c r="C60" s="165"/>
      <c r="D60" s="169"/>
      <c r="E60" s="169"/>
    </row>
    <row r="61" spans="1:51" ht="14.25" customHeight="1">
      <c r="A61" s="160"/>
      <c r="B61" s="163"/>
      <c r="C61" s="162"/>
      <c r="D61" s="160"/>
      <c r="E61" s="160"/>
      <c r="F61" s="185"/>
      <c r="G61" s="148"/>
      <c r="H61" s="148"/>
      <c r="I61" s="148"/>
      <c r="J61" s="148"/>
      <c r="K61" s="148"/>
      <c r="L61" s="148"/>
      <c r="M61" s="148"/>
      <c r="N61" s="148"/>
      <c r="O61" s="150"/>
      <c r="P61" s="150"/>
      <c r="Q61" s="150"/>
      <c r="R61" s="150"/>
      <c r="S61" s="150"/>
      <c r="T61" s="150"/>
      <c r="U61" s="150"/>
      <c r="V61" s="150"/>
      <c r="W61" s="150"/>
      <c r="X61" s="150"/>
      <c r="Y61" s="150"/>
      <c r="Z61" s="150"/>
      <c r="AA61" s="150"/>
      <c r="AB61" s="151"/>
      <c r="AC61" s="151"/>
      <c r="AD61" s="150"/>
      <c r="AE61" s="150"/>
      <c r="AF61" s="150"/>
      <c r="AG61" s="150"/>
      <c r="AH61" s="150"/>
      <c r="AI61" s="150"/>
      <c r="AJ61" s="150"/>
      <c r="AK61" s="150"/>
      <c r="AL61" s="150"/>
      <c r="AM61" s="150"/>
      <c r="AN61" s="150"/>
      <c r="AO61" s="150"/>
      <c r="AP61" s="150"/>
      <c r="AQ61" s="150"/>
      <c r="AR61" s="150"/>
      <c r="AS61" s="150"/>
      <c r="AT61" s="150"/>
      <c r="AU61" s="150"/>
      <c r="AV61" s="150"/>
      <c r="AW61" s="150"/>
      <c r="AX61" s="150"/>
      <c r="AY61" s="150"/>
    </row>
    <row r="62" spans="1:51" ht="14.25" customHeight="1">
      <c r="A62" s="143"/>
      <c r="B62" s="144"/>
      <c r="C62" s="145"/>
      <c r="D62" s="143"/>
      <c r="E62" s="143"/>
      <c r="F62" s="148"/>
      <c r="G62" s="148"/>
      <c r="H62" s="148"/>
      <c r="I62" s="148"/>
      <c r="J62" s="148"/>
      <c r="K62" s="148"/>
      <c r="L62" s="148"/>
      <c r="M62" s="148"/>
      <c r="N62" s="148"/>
      <c r="O62" s="150"/>
      <c r="P62" s="150"/>
      <c r="Q62" s="150"/>
      <c r="R62" s="150"/>
      <c r="S62" s="150"/>
      <c r="T62" s="150"/>
      <c r="U62" s="150"/>
      <c r="V62" s="150"/>
      <c r="W62" s="150"/>
      <c r="X62" s="150"/>
      <c r="Y62" s="150"/>
      <c r="Z62" s="150"/>
      <c r="AA62" s="150"/>
      <c r="AB62" s="151"/>
      <c r="AC62" s="151"/>
      <c r="AD62" s="150"/>
      <c r="AE62" s="150"/>
      <c r="AF62" s="150"/>
      <c r="AG62" s="150"/>
      <c r="AH62" s="150"/>
      <c r="AI62" s="150"/>
      <c r="AJ62" s="150"/>
      <c r="AK62" s="150"/>
      <c r="AL62" s="150"/>
      <c r="AM62" s="150"/>
      <c r="AN62" s="150"/>
      <c r="AO62" s="150"/>
      <c r="AP62" s="150"/>
      <c r="AQ62" s="150"/>
      <c r="AR62" s="150"/>
      <c r="AS62" s="150"/>
      <c r="AT62" s="150"/>
      <c r="AU62" s="150"/>
      <c r="AV62" s="150"/>
      <c r="AW62" s="150"/>
      <c r="AX62" s="150"/>
      <c r="AY62" s="150"/>
    </row>
    <row r="63" spans="1:51" ht="14.25" customHeight="1">
      <c r="A63" s="143"/>
      <c r="B63" s="144"/>
      <c r="C63" s="146"/>
      <c r="D63" s="143"/>
      <c r="E63" s="143"/>
      <c r="F63" s="148"/>
      <c r="G63" s="148"/>
      <c r="H63" s="148"/>
      <c r="I63" s="148"/>
      <c r="J63" s="148"/>
      <c r="K63" s="148"/>
      <c r="L63" s="148"/>
      <c r="M63" s="148"/>
      <c r="N63" s="148"/>
      <c r="O63" s="150"/>
      <c r="P63" s="150"/>
      <c r="Q63" s="150"/>
      <c r="R63" s="150"/>
      <c r="S63" s="150"/>
      <c r="T63" s="150"/>
      <c r="U63" s="150"/>
      <c r="V63" s="150"/>
      <c r="W63" s="150"/>
      <c r="X63" s="150"/>
      <c r="Y63" s="150"/>
      <c r="Z63" s="150"/>
      <c r="AA63" s="150"/>
      <c r="AB63" s="151"/>
      <c r="AC63" s="151"/>
      <c r="AD63" s="150"/>
      <c r="AE63" s="150"/>
      <c r="AF63" s="150"/>
      <c r="AG63" s="150"/>
      <c r="AH63" s="150"/>
      <c r="AI63" s="150"/>
      <c r="AJ63" s="150"/>
      <c r="AK63" s="150"/>
      <c r="AL63" s="150"/>
      <c r="AM63" s="150"/>
      <c r="AN63" s="150"/>
      <c r="AO63" s="150"/>
      <c r="AP63" s="150"/>
      <c r="AQ63" s="150"/>
      <c r="AR63" s="150"/>
      <c r="AS63" s="150"/>
      <c r="AT63" s="150"/>
      <c r="AU63" s="150"/>
      <c r="AV63" s="150"/>
      <c r="AW63" s="150"/>
      <c r="AX63" s="150"/>
      <c r="AY63" s="150"/>
    </row>
    <row r="64" spans="1:51" ht="14.25" customHeight="1">
      <c r="A64" s="143"/>
      <c r="B64" s="144"/>
      <c r="C64" s="146"/>
      <c r="D64" s="143"/>
      <c r="E64" s="147"/>
      <c r="F64" s="148"/>
      <c r="G64" s="148"/>
      <c r="H64" s="148"/>
      <c r="I64" s="148"/>
      <c r="J64" s="148"/>
      <c r="K64" s="148"/>
      <c r="L64" s="148"/>
      <c r="M64" s="148"/>
      <c r="N64" s="148"/>
      <c r="O64" s="150"/>
      <c r="P64" s="150"/>
      <c r="Q64" s="150"/>
      <c r="R64" s="150"/>
      <c r="S64" s="150"/>
      <c r="T64" s="150"/>
      <c r="U64" s="150"/>
      <c r="V64" s="150"/>
      <c r="W64" s="150"/>
      <c r="X64" s="150"/>
      <c r="Y64" s="150"/>
      <c r="Z64" s="150"/>
      <c r="AA64" s="150"/>
      <c r="AB64" s="151"/>
      <c r="AC64" s="151"/>
      <c r="AD64" s="150"/>
      <c r="AE64" s="150"/>
      <c r="AF64" s="150"/>
      <c r="AG64" s="150"/>
      <c r="AH64" s="150"/>
      <c r="AI64" s="150"/>
      <c r="AJ64" s="150"/>
      <c r="AK64" s="150"/>
      <c r="AL64" s="150"/>
      <c r="AM64" s="150"/>
      <c r="AN64" s="150"/>
      <c r="AO64" s="150"/>
      <c r="AP64" s="150"/>
      <c r="AQ64" s="150"/>
      <c r="AR64" s="150"/>
      <c r="AS64" s="150"/>
      <c r="AT64" s="150"/>
      <c r="AU64" s="150"/>
      <c r="AV64" s="150"/>
      <c r="AW64" s="150"/>
      <c r="AX64" s="150"/>
      <c r="AY64" s="150"/>
    </row>
    <row r="65" spans="1:51" ht="14.25" customHeight="1">
      <c r="A65" s="143"/>
      <c r="B65" s="144"/>
      <c r="C65" s="146"/>
      <c r="D65" s="143"/>
      <c r="E65" s="147"/>
      <c r="F65" s="148"/>
      <c r="G65" s="148"/>
      <c r="H65" s="148"/>
      <c r="I65" s="148"/>
      <c r="J65" s="148"/>
      <c r="K65" s="148"/>
      <c r="L65" s="148"/>
      <c r="M65" s="148"/>
      <c r="N65" s="148"/>
      <c r="O65" s="150"/>
      <c r="P65" s="150"/>
      <c r="Q65" s="150"/>
      <c r="R65" s="150"/>
      <c r="S65" s="150"/>
      <c r="T65" s="150"/>
      <c r="U65" s="150"/>
      <c r="V65" s="150"/>
      <c r="W65" s="150"/>
      <c r="X65" s="150"/>
      <c r="Y65" s="150"/>
      <c r="Z65" s="150"/>
      <c r="AA65" s="150"/>
      <c r="AB65" s="151"/>
      <c r="AC65" s="151"/>
      <c r="AD65" s="150"/>
      <c r="AE65" s="150"/>
      <c r="AF65" s="150"/>
      <c r="AG65" s="150"/>
      <c r="AH65" s="150"/>
      <c r="AI65" s="150"/>
      <c r="AJ65" s="150"/>
      <c r="AK65" s="150"/>
      <c r="AL65" s="150"/>
      <c r="AM65" s="150"/>
      <c r="AN65" s="150"/>
      <c r="AO65" s="150"/>
      <c r="AP65" s="150"/>
      <c r="AQ65" s="150"/>
      <c r="AR65" s="150"/>
      <c r="AS65" s="150"/>
      <c r="AT65" s="150"/>
      <c r="AU65" s="150"/>
      <c r="AV65" s="150"/>
      <c r="AW65" s="150"/>
      <c r="AX65" s="150"/>
      <c r="AY65" s="150"/>
    </row>
    <row r="66" spans="1:51" ht="14.25" customHeight="1">
      <c r="A66" s="143"/>
      <c r="B66" s="144"/>
      <c r="C66" s="146"/>
      <c r="D66" s="143"/>
      <c r="E66" s="147"/>
      <c r="F66" s="148"/>
      <c r="G66" s="148"/>
      <c r="H66" s="148"/>
      <c r="I66" s="148"/>
      <c r="J66" s="148"/>
      <c r="K66" s="148"/>
      <c r="L66" s="148"/>
      <c r="M66" s="148"/>
      <c r="N66" s="148"/>
      <c r="O66" s="150"/>
      <c r="P66" s="150"/>
      <c r="Q66" s="150"/>
      <c r="R66" s="150"/>
      <c r="S66" s="150"/>
      <c r="T66" s="150"/>
      <c r="U66" s="150"/>
      <c r="V66" s="150"/>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c r="AS66" s="150"/>
      <c r="AT66" s="150"/>
      <c r="AU66" s="150"/>
      <c r="AV66" s="150"/>
      <c r="AW66" s="150"/>
      <c r="AX66" s="150"/>
      <c r="AY66" s="150"/>
    </row>
    <row r="67" spans="1:51" s="166" customFormat="1" ht="14.4">
      <c r="B67" s="169"/>
      <c r="C67" s="165"/>
      <c r="D67" s="169"/>
      <c r="E67" s="169"/>
    </row>
    <row r="68" spans="1:51" ht="14.25" customHeight="1">
      <c r="A68" s="160"/>
      <c r="B68" s="163"/>
      <c r="C68" s="162"/>
      <c r="D68" s="160"/>
      <c r="E68" s="160"/>
      <c r="F68" s="185"/>
      <c r="G68" s="148"/>
      <c r="H68" s="148"/>
      <c r="I68" s="148"/>
      <c r="J68" s="148"/>
      <c r="K68" s="148"/>
      <c r="L68" s="148"/>
      <c r="M68" s="148"/>
      <c r="N68" s="148"/>
      <c r="O68" s="150"/>
      <c r="P68" s="150"/>
      <c r="Q68" s="150"/>
      <c r="R68" s="150"/>
      <c r="S68" s="150"/>
      <c r="T68" s="150"/>
      <c r="U68" s="150"/>
      <c r="V68" s="150"/>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c r="AS68" s="150"/>
      <c r="AT68" s="150"/>
      <c r="AU68" s="150"/>
      <c r="AV68" s="150"/>
      <c r="AW68" s="150"/>
      <c r="AX68" s="150"/>
      <c r="AY68" s="150"/>
    </row>
    <row r="69" spans="1:51" ht="12.75" customHeight="1">
      <c r="A69" s="157"/>
      <c r="B69" s="159"/>
      <c r="C69" s="158"/>
      <c r="D69" s="157"/>
      <c r="E69" s="157"/>
      <c r="F69" s="150"/>
      <c r="G69" s="150"/>
      <c r="H69" s="150"/>
      <c r="I69" s="150"/>
      <c r="J69" s="150"/>
      <c r="K69" s="150"/>
      <c r="L69" s="150"/>
      <c r="M69" s="150"/>
      <c r="N69" s="150"/>
      <c r="O69" s="150"/>
      <c r="P69" s="150"/>
      <c r="Q69" s="150"/>
      <c r="R69" s="150"/>
      <c r="S69" s="150"/>
      <c r="T69" s="150"/>
      <c r="U69" s="150"/>
      <c r="V69" s="150"/>
      <c r="W69" s="150"/>
      <c r="X69" s="150"/>
      <c r="Y69" s="150"/>
      <c r="Z69" s="150"/>
      <c r="AA69" s="150"/>
      <c r="AB69" s="151"/>
      <c r="AC69" s="151"/>
      <c r="AD69" s="150"/>
      <c r="AE69" s="150"/>
      <c r="AF69" s="150"/>
      <c r="AG69" s="150"/>
      <c r="AH69" s="150"/>
      <c r="AI69" s="150"/>
      <c r="AJ69" s="150"/>
      <c r="AK69" s="150"/>
      <c r="AL69" s="150"/>
      <c r="AM69" s="150"/>
      <c r="AN69" s="150"/>
      <c r="AO69" s="150"/>
      <c r="AP69" s="150"/>
      <c r="AQ69" s="150"/>
      <c r="AR69" s="150"/>
      <c r="AS69" s="150"/>
      <c r="AT69" s="150"/>
      <c r="AU69" s="150"/>
      <c r="AV69" s="150"/>
      <c r="AW69" s="150"/>
      <c r="AX69" s="150"/>
      <c r="AY69" s="150"/>
    </row>
    <row r="70" spans="1:51" ht="12.75" customHeight="1">
      <c r="A70" s="157"/>
      <c r="B70" s="159"/>
      <c r="C70" s="158"/>
      <c r="D70" s="157"/>
      <c r="E70" s="157"/>
      <c r="F70" s="150"/>
      <c r="G70" s="150"/>
      <c r="H70" s="150"/>
      <c r="I70" s="150"/>
      <c r="J70" s="150"/>
      <c r="K70" s="150"/>
      <c r="L70" s="150"/>
      <c r="M70" s="150"/>
      <c r="N70" s="150"/>
      <c r="O70" s="150"/>
      <c r="P70" s="150"/>
      <c r="Q70" s="150"/>
      <c r="R70" s="150"/>
      <c r="S70" s="150"/>
      <c r="T70" s="150"/>
      <c r="U70" s="150"/>
      <c r="V70" s="150"/>
      <c r="W70" s="150"/>
      <c r="X70" s="150"/>
      <c r="Y70" s="150"/>
      <c r="Z70" s="150"/>
      <c r="AA70" s="150"/>
      <c r="AB70" s="151"/>
      <c r="AC70" s="151"/>
      <c r="AD70" s="150"/>
      <c r="AE70" s="150"/>
      <c r="AF70" s="150"/>
      <c r="AG70" s="150"/>
      <c r="AH70" s="150"/>
      <c r="AI70" s="150"/>
      <c r="AJ70" s="150"/>
      <c r="AK70" s="150"/>
      <c r="AL70" s="150"/>
      <c r="AM70" s="150"/>
      <c r="AN70" s="150"/>
      <c r="AO70" s="150"/>
      <c r="AP70" s="150"/>
      <c r="AQ70" s="150"/>
      <c r="AR70" s="150"/>
      <c r="AS70" s="150"/>
      <c r="AT70" s="150"/>
      <c r="AU70" s="150"/>
      <c r="AV70" s="150"/>
      <c r="AW70" s="150"/>
      <c r="AX70" s="150"/>
      <c r="AY70" s="150"/>
    </row>
    <row r="71" spans="1:51" ht="12.75" customHeight="1">
      <c r="A71" s="157"/>
      <c r="B71" s="159"/>
      <c r="C71" s="158"/>
      <c r="D71" s="157"/>
      <c r="E71" s="157"/>
      <c r="F71" s="150"/>
      <c r="G71" s="150"/>
      <c r="H71" s="150"/>
      <c r="I71" s="150"/>
      <c r="J71" s="150"/>
      <c r="K71" s="150"/>
      <c r="L71" s="150"/>
      <c r="M71" s="150"/>
      <c r="N71" s="150"/>
      <c r="O71" s="150"/>
      <c r="P71" s="150"/>
      <c r="Q71" s="150"/>
      <c r="R71" s="150"/>
      <c r="S71" s="150"/>
      <c r="T71" s="150"/>
      <c r="U71" s="150"/>
      <c r="V71" s="150"/>
      <c r="W71" s="150"/>
      <c r="X71" s="150"/>
      <c r="Y71" s="150"/>
      <c r="Z71" s="150"/>
      <c r="AA71" s="150"/>
      <c r="AB71" s="151"/>
      <c r="AC71" s="151"/>
      <c r="AD71" s="150"/>
      <c r="AE71" s="150"/>
      <c r="AF71" s="150"/>
      <c r="AG71" s="150"/>
      <c r="AH71" s="150"/>
      <c r="AI71" s="150"/>
      <c r="AJ71" s="150"/>
      <c r="AK71" s="150"/>
      <c r="AL71" s="150"/>
      <c r="AM71" s="150"/>
      <c r="AN71" s="150"/>
      <c r="AO71" s="150"/>
      <c r="AP71" s="150"/>
      <c r="AQ71" s="150"/>
      <c r="AR71" s="150"/>
      <c r="AS71" s="150"/>
      <c r="AT71" s="150"/>
      <c r="AU71" s="150"/>
      <c r="AV71" s="150"/>
      <c r="AW71" s="150"/>
      <c r="AX71" s="150"/>
      <c r="AY71" s="150"/>
    </row>
    <row r="72" spans="1:51" ht="12.75" customHeight="1">
      <c r="A72" s="157"/>
      <c r="B72" s="159"/>
      <c r="C72" s="158"/>
      <c r="D72" s="157"/>
      <c r="E72" s="157"/>
      <c r="F72" s="150"/>
      <c r="G72" s="150"/>
      <c r="H72" s="150"/>
      <c r="I72" s="150"/>
      <c r="J72" s="150"/>
      <c r="K72" s="150"/>
      <c r="L72" s="150"/>
      <c r="M72" s="150"/>
      <c r="N72" s="150"/>
      <c r="O72" s="150"/>
      <c r="P72" s="150"/>
      <c r="Q72" s="150"/>
      <c r="R72" s="150"/>
      <c r="S72" s="150"/>
      <c r="T72" s="150"/>
      <c r="U72" s="150"/>
      <c r="V72" s="150"/>
      <c r="W72" s="150"/>
      <c r="X72" s="150"/>
      <c r="Y72" s="150"/>
      <c r="Z72" s="150"/>
      <c r="AA72" s="150"/>
      <c r="AB72" s="151"/>
      <c r="AC72" s="151"/>
      <c r="AD72" s="150"/>
      <c r="AE72" s="150"/>
      <c r="AF72" s="150"/>
      <c r="AG72" s="150"/>
      <c r="AH72" s="150"/>
      <c r="AI72" s="150"/>
      <c r="AJ72" s="150"/>
      <c r="AK72" s="150"/>
      <c r="AL72" s="150"/>
      <c r="AM72" s="150"/>
      <c r="AN72" s="150"/>
      <c r="AO72" s="150"/>
      <c r="AP72" s="150"/>
      <c r="AQ72" s="150"/>
      <c r="AR72" s="150"/>
      <c r="AS72" s="150"/>
      <c r="AT72" s="150"/>
      <c r="AU72" s="150"/>
      <c r="AV72" s="150"/>
      <c r="AW72" s="150"/>
      <c r="AX72" s="150"/>
      <c r="AY72" s="150"/>
    </row>
    <row r="73" spans="1:51" ht="12.75" customHeight="1">
      <c r="A73" s="157"/>
      <c r="B73" s="159"/>
      <c r="C73" s="158"/>
      <c r="D73" s="157"/>
      <c r="E73" s="157"/>
      <c r="F73" s="150"/>
      <c r="G73" s="150"/>
      <c r="H73" s="150"/>
      <c r="I73" s="150"/>
      <c r="J73" s="150"/>
      <c r="K73" s="150"/>
      <c r="L73" s="150"/>
      <c r="M73" s="150"/>
      <c r="N73" s="150"/>
      <c r="O73" s="150"/>
      <c r="P73" s="150"/>
      <c r="Q73" s="150"/>
      <c r="R73" s="150"/>
      <c r="S73" s="150"/>
      <c r="T73" s="150"/>
      <c r="U73" s="150"/>
      <c r="V73" s="150"/>
      <c r="W73" s="150"/>
      <c r="X73" s="150"/>
      <c r="Y73" s="150"/>
      <c r="Z73" s="150"/>
      <c r="AA73" s="150"/>
      <c r="AB73" s="151"/>
      <c r="AC73" s="151"/>
      <c r="AD73" s="150"/>
      <c r="AE73" s="150"/>
      <c r="AF73" s="150"/>
      <c r="AG73" s="150"/>
      <c r="AH73" s="150"/>
      <c r="AI73" s="150"/>
      <c r="AJ73" s="150"/>
      <c r="AK73" s="150"/>
      <c r="AL73" s="150"/>
      <c r="AM73" s="150"/>
      <c r="AN73" s="150"/>
      <c r="AO73" s="150"/>
      <c r="AP73" s="150"/>
      <c r="AQ73" s="150"/>
      <c r="AR73" s="150"/>
      <c r="AS73" s="150"/>
      <c r="AT73" s="150"/>
      <c r="AU73" s="150"/>
      <c r="AV73" s="150"/>
      <c r="AW73" s="150"/>
      <c r="AX73" s="150"/>
      <c r="AY73" s="150"/>
    </row>
    <row r="74" spans="1:51" ht="12.75" customHeight="1">
      <c r="A74" s="157"/>
      <c r="B74" s="159"/>
      <c r="C74" s="158"/>
      <c r="D74" s="157"/>
      <c r="E74" s="157"/>
      <c r="F74" s="150"/>
      <c r="G74" s="150"/>
      <c r="H74" s="150"/>
      <c r="I74" s="150"/>
      <c r="J74" s="150"/>
      <c r="K74" s="150"/>
      <c r="L74" s="150"/>
      <c r="M74" s="150"/>
      <c r="N74" s="150"/>
      <c r="O74" s="150"/>
      <c r="P74" s="150"/>
      <c r="Q74" s="150"/>
      <c r="R74" s="150"/>
      <c r="S74" s="150"/>
      <c r="T74" s="150"/>
      <c r="U74" s="150"/>
      <c r="V74" s="150"/>
      <c r="W74" s="150"/>
      <c r="X74" s="150"/>
      <c r="Y74" s="150"/>
      <c r="Z74" s="150"/>
      <c r="AA74" s="150"/>
      <c r="AB74" s="151"/>
      <c r="AC74" s="151"/>
      <c r="AD74" s="150"/>
      <c r="AE74" s="150"/>
      <c r="AF74" s="150"/>
      <c r="AG74" s="150"/>
      <c r="AH74" s="150"/>
      <c r="AI74" s="150"/>
      <c r="AJ74" s="150"/>
      <c r="AK74" s="150"/>
      <c r="AL74" s="150"/>
      <c r="AM74" s="150"/>
      <c r="AN74" s="150"/>
      <c r="AO74" s="150"/>
      <c r="AP74" s="150"/>
      <c r="AQ74" s="150"/>
      <c r="AR74" s="150"/>
      <c r="AS74" s="150"/>
      <c r="AT74" s="150"/>
      <c r="AU74" s="150"/>
      <c r="AV74" s="150"/>
      <c r="AW74" s="150"/>
      <c r="AX74" s="150"/>
      <c r="AY74" s="150"/>
    </row>
    <row r="75" spans="1:51" ht="12.75" customHeight="1">
      <c r="A75" s="157"/>
      <c r="B75" s="159"/>
      <c r="C75" s="158"/>
      <c r="D75" s="157"/>
      <c r="E75" s="157"/>
      <c r="F75" s="150"/>
      <c r="G75" s="150"/>
      <c r="H75" s="150"/>
      <c r="I75" s="150"/>
      <c r="J75" s="150"/>
      <c r="K75" s="150"/>
      <c r="L75" s="150"/>
      <c r="M75" s="150"/>
      <c r="N75" s="150"/>
      <c r="O75" s="150"/>
      <c r="P75" s="150"/>
      <c r="Q75" s="150"/>
      <c r="R75" s="150"/>
      <c r="S75" s="150"/>
      <c r="T75" s="150"/>
      <c r="U75" s="150"/>
      <c r="V75" s="150"/>
      <c r="W75" s="150"/>
      <c r="X75" s="150"/>
      <c r="Y75" s="150"/>
      <c r="Z75" s="150"/>
      <c r="AA75" s="150"/>
      <c r="AB75" s="151"/>
      <c r="AC75" s="151"/>
      <c r="AD75" s="150"/>
      <c r="AE75" s="150"/>
      <c r="AF75" s="150"/>
      <c r="AG75" s="150"/>
      <c r="AH75" s="150"/>
      <c r="AI75" s="150"/>
      <c r="AJ75" s="150"/>
      <c r="AK75" s="150"/>
      <c r="AL75" s="150"/>
      <c r="AM75" s="150"/>
      <c r="AN75" s="150"/>
      <c r="AO75" s="150"/>
      <c r="AP75" s="150"/>
      <c r="AQ75" s="150"/>
      <c r="AR75" s="150"/>
      <c r="AS75" s="150"/>
      <c r="AT75" s="150"/>
      <c r="AU75" s="150"/>
      <c r="AV75" s="150"/>
      <c r="AW75" s="150"/>
      <c r="AX75" s="150"/>
      <c r="AY75" s="150"/>
    </row>
    <row r="76" spans="1:51" ht="12.75" customHeight="1">
      <c r="A76" s="157"/>
      <c r="B76" s="159"/>
      <c r="C76" s="158"/>
      <c r="D76" s="157"/>
      <c r="E76" s="157"/>
      <c r="F76" s="150"/>
      <c r="G76" s="150"/>
      <c r="H76" s="150"/>
      <c r="I76" s="150"/>
      <c r="J76" s="150"/>
      <c r="K76" s="150"/>
      <c r="L76" s="150"/>
      <c r="M76" s="150"/>
      <c r="N76" s="150"/>
      <c r="O76" s="150"/>
      <c r="P76" s="150"/>
      <c r="Q76" s="150"/>
      <c r="R76" s="150"/>
      <c r="S76" s="150"/>
      <c r="T76" s="150"/>
      <c r="U76" s="150"/>
      <c r="V76" s="150"/>
      <c r="W76" s="150"/>
      <c r="X76" s="150"/>
      <c r="Y76" s="150"/>
      <c r="Z76" s="150"/>
      <c r="AA76" s="150"/>
      <c r="AB76" s="151"/>
      <c r="AC76" s="151"/>
      <c r="AD76" s="150"/>
      <c r="AE76" s="150"/>
      <c r="AF76" s="150"/>
      <c r="AG76" s="150"/>
      <c r="AH76" s="150"/>
      <c r="AI76" s="150"/>
      <c r="AJ76" s="150"/>
      <c r="AK76" s="150"/>
      <c r="AL76" s="150"/>
      <c r="AM76" s="150"/>
      <c r="AN76" s="150"/>
      <c r="AO76" s="150"/>
      <c r="AP76" s="150"/>
      <c r="AQ76" s="150"/>
      <c r="AR76" s="150"/>
      <c r="AS76" s="150"/>
      <c r="AT76" s="150"/>
      <c r="AU76" s="150"/>
      <c r="AV76" s="150"/>
      <c r="AW76" s="150"/>
      <c r="AX76" s="150"/>
      <c r="AY76" s="150"/>
    </row>
    <row r="77" spans="1:51" ht="12.75" customHeight="1">
      <c r="A77" s="157"/>
      <c r="B77" s="159"/>
      <c r="C77" s="158"/>
      <c r="D77" s="157"/>
      <c r="E77" s="157"/>
      <c r="F77" s="150"/>
      <c r="G77" s="150"/>
      <c r="H77" s="150"/>
      <c r="I77" s="150"/>
      <c r="J77" s="150"/>
      <c r="K77" s="150"/>
      <c r="L77" s="150"/>
      <c r="M77" s="150"/>
      <c r="N77" s="150"/>
      <c r="O77" s="150"/>
      <c r="P77" s="150"/>
      <c r="Q77" s="150"/>
      <c r="R77" s="150"/>
      <c r="S77" s="150"/>
      <c r="T77" s="150"/>
      <c r="U77" s="150"/>
      <c r="V77" s="150"/>
      <c r="W77" s="150"/>
      <c r="X77" s="150"/>
      <c r="Y77" s="150"/>
      <c r="Z77" s="150"/>
      <c r="AA77" s="150"/>
      <c r="AB77" s="151"/>
      <c r="AC77" s="151"/>
      <c r="AD77" s="150"/>
      <c r="AE77" s="150"/>
      <c r="AF77" s="150"/>
      <c r="AG77" s="150"/>
      <c r="AH77" s="150"/>
      <c r="AI77" s="150"/>
      <c r="AJ77" s="150"/>
      <c r="AK77" s="150"/>
      <c r="AL77" s="150"/>
      <c r="AM77" s="150"/>
      <c r="AN77" s="150"/>
      <c r="AO77" s="150"/>
      <c r="AP77" s="150"/>
      <c r="AQ77" s="150"/>
      <c r="AR77" s="150"/>
      <c r="AS77" s="150"/>
      <c r="AT77" s="150"/>
      <c r="AU77" s="150"/>
      <c r="AV77" s="150"/>
      <c r="AW77" s="150"/>
      <c r="AX77" s="150"/>
      <c r="AY77" s="150"/>
    </row>
    <row r="78" spans="1:51" ht="12.75" customHeight="1">
      <c r="A78" s="157"/>
      <c r="B78" s="159"/>
      <c r="C78" s="158"/>
      <c r="D78" s="157"/>
      <c r="E78" s="157"/>
      <c r="F78" s="150"/>
      <c r="G78" s="150"/>
      <c r="H78" s="150"/>
      <c r="I78" s="150"/>
      <c r="J78" s="150"/>
      <c r="K78" s="150"/>
      <c r="L78" s="150"/>
      <c r="M78" s="150"/>
      <c r="N78" s="150"/>
      <c r="O78" s="150"/>
      <c r="P78" s="150"/>
      <c r="Q78" s="150"/>
      <c r="R78" s="150"/>
      <c r="S78" s="150"/>
      <c r="T78" s="150"/>
      <c r="U78" s="150"/>
      <c r="V78" s="150"/>
      <c r="W78" s="150"/>
      <c r="X78" s="150"/>
      <c r="Y78" s="150"/>
      <c r="Z78" s="150"/>
      <c r="AA78" s="150"/>
      <c r="AB78" s="151"/>
      <c r="AC78" s="151"/>
      <c r="AD78" s="150"/>
      <c r="AE78" s="150"/>
      <c r="AF78" s="150"/>
      <c r="AG78" s="150"/>
      <c r="AH78" s="150"/>
      <c r="AI78" s="150"/>
      <c r="AJ78" s="150"/>
      <c r="AK78" s="150"/>
      <c r="AL78" s="150"/>
      <c r="AM78" s="150"/>
      <c r="AN78" s="150"/>
      <c r="AO78" s="150"/>
      <c r="AP78" s="150"/>
      <c r="AQ78" s="150"/>
      <c r="AR78" s="150"/>
      <c r="AS78" s="150"/>
      <c r="AT78" s="150"/>
      <c r="AU78" s="150"/>
      <c r="AV78" s="150"/>
      <c r="AW78" s="150"/>
      <c r="AX78" s="150"/>
      <c r="AY78" s="150"/>
    </row>
    <row r="79" spans="1:51" ht="12.75" customHeight="1">
      <c r="A79" s="157"/>
      <c r="B79" s="159"/>
      <c r="C79" s="158"/>
      <c r="D79" s="157"/>
      <c r="E79" s="157"/>
      <c r="F79" s="150"/>
      <c r="G79" s="150"/>
      <c r="H79" s="150"/>
      <c r="I79" s="150"/>
      <c r="J79" s="150"/>
      <c r="K79" s="150"/>
      <c r="L79" s="150"/>
      <c r="M79" s="150"/>
      <c r="N79" s="150"/>
      <c r="O79" s="150"/>
      <c r="P79" s="150"/>
      <c r="Q79" s="150"/>
      <c r="R79" s="150"/>
      <c r="S79" s="150"/>
      <c r="T79" s="150"/>
      <c r="U79" s="150"/>
      <c r="V79" s="150"/>
      <c r="W79" s="150"/>
      <c r="X79" s="150"/>
      <c r="Y79" s="150"/>
      <c r="Z79" s="150"/>
      <c r="AA79" s="150"/>
      <c r="AB79" s="151"/>
      <c r="AC79" s="151"/>
      <c r="AD79" s="150"/>
      <c r="AE79" s="150"/>
      <c r="AF79" s="150"/>
      <c r="AG79" s="150"/>
      <c r="AH79" s="150"/>
      <c r="AI79" s="150"/>
      <c r="AJ79" s="150"/>
      <c r="AK79" s="150"/>
      <c r="AL79" s="150"/>
      <c r="AM79" s="150"/>
      <c r="AN79" s="150"/>
      <c r="AO79" s="150"/>
      <c r="AP79" s="150"/>
      <c r="AQ79" s="150"/>
      <c r="AR79" s="150"/>
      <c r="AS79" s="150"/>
      <c r="AT79" s="150"/>
      <c r="AU79" s="150"/>
      <c r="AV79" s="150"/>
      <c r="AW79" s="150"/>
      <c r="AX79" s="150"/>
      <c r="AY79" s="150"/>
    </row>
    <row r="80" spans="1:51" ht="12.75" customHeight="1">
      <c r="A80" s="157"/>
      <c r="B80" s="159"/>
      <c r="C80" s="158"/>
      <c r="D80" s="157"/>
      <c r="E80" s="157"/>
      <c r="F80" s="150"/>
      <c r="G80" s="150"/>
      <c r="H80" s="150"/>
      <c r="I80" s="150"/>
      <c r="J80" s="150"/>
      <c r="K80" s="150"/>
      <c r="L80" s="150"/>
      <c r="M80" s="150"/>
      <c r="N80" s="150"/>
      <c r="O80" s="150"/>
      <c r="P80" s="150"/>
      <c r="Q80" s="150"/>
      <c r="R80" s="150"/>
      <c r="S80" s="150"/>
      <c r="T80" s="150"/>
      <c r="U80" s="150"/>
      <c r="V80" s="150"/>
      <c r="W80" s="150"/>
      <c r="X80" s="150"/>
      <c r="Y80" s="150"/>
      <c r="Z80" s="150"/>
      <c r="AA80" s="150"/>
      <c r="AB80" s="151"/>
      <c r="AC80" s="151"/>
      <c r="AD80" s="150"/>
      <c r="AE80" s="150"/>
      <c r="AF80" s="150"/>
      <c r="AG80" s="150"/>
      <c r="AH80" s="150"/>
      <c r="AI80" s="150"/>
      <c r="AJ80" s="150"/>
      <c r="AK80" s="150"/>
      <c r="AL80" s="150"/>
      <c r="AM80" s="150"/>
      <c r="AN80" s="150"/>
      <c r="AO80" s="150"/>
      <c r="AP80" s="150"/>
      <c r="AQ80" s="150"/>
      <c r="AR80" s="150"/>
      <c r="AS80" s="150"/>
      <c r="AT80" s="150"/>
      <c r="AU80" s="150"/>
      <c r="AV80" s="150"/>
      <c r="AW80" s="150"/>
      <c r="AX80" s="150"/>
      <c r="AY80" s="150"/>
    </row>
    <row r="81" spans="1:51" ht="12.75" customHeight="1">
      <c r="A81" s="157"/>
      <c r="B81" s="159"/>
      <c r="C81" s="158"/>
      <c r="D81" s="157"/>
      <c r="E81" s="157"/>
      <c r="F81" s="150"/>
      <c r="G81" s="150"/>
      <c r="H81" s="150"/>
      <c r="I81" s="150"/>
      <c r="J81" s="150"/>
      <c r="K81" s="150"/>
      <c r="L81" s="150"/>
      <c r="M81" s="150"/>
      <c r="N81" s="150"/>
      <c r="O81" s="150"/>
      <c r="P81" s="150"/>
      <c r="Q81" s="150"/>
      <c r="R81" s="150"/>
      <c r="S81" s="150"/>
      <c r="T81" s="150"/>
      <c r="U81" s="150"/>
      <c r="V81" s="150"/>
      <c r="W81" s="150"/>
      <c r="X81" s="150"/>
      <c r="Y81" s="150"/>
      <c r="Z81" s="150"/>
      <c r="AA81" s="150"/>
      <c r="AB81" s="151"/>
      <c r="AC81" s="151"/>
      <c r="AD81" s="150"/>
      <c r="AE81" s="150"/>
      <c r="AF81" s="150"/>
      <c r="AG81" s="150"/>
      <c r="AH81" s="150"/>
      <c r="AI81" s="150"/>
      <c r="AJ81" s="150"/>
      <c r="AK81" s="150"/>
      <c r="AL81" s="150"/>
      <c r="AM81" s="150"/>
      <c r="AN81" s="150"/>
      <c r="AO81" s="150"/>
      <c r="AP81" s="150"/>
      <c r="AQ81" s="150"/>
      <c r="AR81" s="150"/>
      <c r="AS81" s="150"/>
      <c r="AT81" s="150"/>
      <c r="AU81" s="150"/>
      <c r="AV81" s="150"/>
      <c r="AW81" s="150"/>
      <c r="AX81" s="150"/>
      <c r="AY81" s="150"/>
    </row>
    <row r="82" spans="1:51" ht="12.75" customHeight="1">
      <c r="A82" s="157"/>
      <c r="B82" s="159"/>
      <c r="C82" s="158"/>
      <c r="D82" s="157"/>
      <c r="E82" s="157"/>
      <c r="F82" s="150"/>
      <c r="G82" s="150"/>
      <c r="H82" s="150"/>
      <c r="I82" s="150"/>
      <c r="J82" s="150"/>
      <c r="K82" s="150"/>
      <c r="L82" s="150"/>
      <c r="M82" s="150"/>
      <c r="N82" s="150"/>
      <c r="O82" s="150"/>
      <c r="P82" s="150"/>
      <c r="Q82" s="150"/>
      <c r="R82" s="150"/>
      <c r="S82" s="150"/>
      <c r="T82" s="150"/>
      <c r="U82" s="150"/>
      <c r="V82" s="150"/>
      <c r="W82" s="150"/>
      <c r="X82" s="150"/>
      <c r="Y82" s="150"/>
      <c r="Z82" s="150"/>
      <c r="AA82" s="150"/>
      <c r="AB82" s="151"/>
      <c r="AC82" s="151"/>
      <c r="AD82" s="150"/>
      <c r="AE82" s="150"/>
      <c r="AF82" s="150"/>
      <c r="AG82" s="150"/>
      <c r="AH82" s="150"/>
      <c r="AI82" s="150"/>
      <c r="AJ82" s="150"/>
      <c r="AK82" s="150"/>
      <c r="AL82" s="150"/>
      <c r="AM82" s="150"/>
      <c r="AN82" s="150"/>
      <c r="AO82" s="150"/>
      <c r="AP82" s="150"/>
      <c r="AQ82" s="150"/>
      <c r="AR82" s="150"/>
      <c r="AS82" s="150"/>
      <c r="AT82" s="150"/>
      <c r="AU82" s="150"/>
      <c r="AV82" s="150"/>
      <c r="AW82" s="150"/>
      <c r="AX82" s="150"/>
      <c r="AY82" s="150"/>
    </row>
    <row r="83" spans="1:51" ht="12.75" customHeight="1">
      <c r="A83" s="157"/>
      <c r="B83" s="159"/>
      <c r="C83" s="158"/>
      <c r="D83" s="157"/>
      <c r="E83" s="157"/>
      <c r="F83" s="150"/>
      <c r="G83" s="150"/>
      <c r="H83" s="150"/>
      <c r="I83" s="150"/>
      <c r="J83" s="150"/>
      <c r="K83" s="150"/>
      <c r="L83" s="150"/>
      <c r="M83" s="150"/>
      <c r="N83" s="150"/>
      <c r="O83" s="150"/>
      <c r="P83" s="150"/>
      <c r="Q83" s="150"/>
      <c r="R83" s="150"/>
      <c r="S83" s="150"/>
      <c r="T83" s="150"/>
      <c r="U83" s="150"/>
      <c r="V83" s="150"/>
      <c r="W83" s="150"/>
      <c r="X83" s="150"/>
      <c r="Y83" s="150"/>
      <c r="Z83" s="150"/>
      <c r="AA83" s="150"/>
      <c r="AB83" s="151"/>
      <c r="AC83" s="151"/>
      <c r="AD83" s="150"/>
      <c r="AE83" s="150"/>
      <c r="AF83" s="150"/>
      <c r="AG83" s="150"/>
      <c r="AH83" s="150"/>
      <c r="AI83" s="150"/>
      <c r="AJ83" s="150"/>
      <c r="AK83" s="150"/>
      <c r="AL83" s="150"/>
      <c r="AM83" s="150"/>
      <c r="AN83" s="150"/>
      <c r="AO83" s="150"/>
      <c r="AP83" s="150"/>
      <c r="AQ83" s="150"/>
      <c r="AR83" s="150"/>
      <c r="AS83" s="150"/>
      <c r="AT83" s="150"/>
      <c r="AU83" s="150"/>
      <c r="AV83" s="150"/>
      <c r="AW83" s="150"/>
      <c r="AX83" s="150"/>
      <c r="AY83" s="150"/>
    </row>
    <row r="84" spans="1:51" ht="12.75" customHeight="1">
      <c r="A84" s="157"/>
      <c r="B84" s="159"/>
      <c r="C84" s="158"/>
      <c r="D84" s="157"/>
      <c r="E84" s="157"/>
      <c r="F84" s="150"/>
      <c r="G84" s="150"/>
      <c r="H84" s="150"/>
      <c r="I84" s="150"/>
      <c r="J84" s="150"/>
      <c r="K84" s="150"/>
      <c r="L84" s="150"/>
      <c r="M84" s="150"/>
      <c r="N84" s="150"/>
      <c r="O84" s="150"/>
      <c r="P84" s="150"/>
      <c r="Q84" s="150"/>
      <c r="R84" s="150"/>
      <c r="S84" s="150"/>
      <c r="T84" s="150"/>
      <c r="U84" s="150"/>
      <c r="V84" s="150"/>
      <c r="W84" s="150"/>
      <c r="X84" s="150"/>
      <c r="Y84" s="150"/>
      <c r="Z84" s="150"/>
      <c r="AA84" s="150"/>
      <c r="AB84" s="151"/>
      <c r="AC84" s="151"/>
      <c r="AD84" s="150"/>
      <c r="AE84" s="150"/>
      <c r="AF84" s="150"/>
      <c r="AG84" s="150"/>
      <c r="AH84" s="150"/>
      <c r="AI84" s="150"/>
      <c r="AJ84" s="150"/>
      <c r="AK84" s="150"/>
      <c r="AL84" s="150"/>
      <c r="AM84" s="150"/>
      <c r="AN84" s="150"/>
      <c r="AO84" s="150"/>
      <c r="AP84" s="150"/>
      <c r="AQ84" s="150"/>
      <c r="AR84" s="150"/>
      <c r="AS84" s="150"/>
      <c r="AT84" s="150"/>
      <c r="AU84" s="150"/>
      <c r="AV84" s="150"/>
      <c r="AW84" s="150"/>
      <c r="AX84" s="150"/>
      <c r="AY84" s="150"/>
    </row>
    <row r="85" spans="1:51" ht="12.75" customHeight="1">
      <c r="A85" s="157"/>
      <c r="B85" s="159"/>
      <c r="C85" s="158"/>
      <c r="D85" s="157"/>
      <c r="E85" s="157"/>
      <c r="F85" s="150"/>
      <c r="G85" s="150"/>
      <c r="H85" s="150"/>
      <c r="I85" s="150"/>
      <c r="J85" s="150"/>
      <c r="K85" s="150"/>
      <c r="L85" s="150"/>
      <c r="M85" s="150"/>
      <c r="N85" s="150"/>
      <c r="O85" s="150"/>
      <c r="P85" s="150"/>
      <c r="Q85" s="150"/>
      <c r="R85" s="150"/>
      <c r="S85" s="150"/>
      <c r="T85" s="150"/>
      <c r="U85" s="150"/>
      <c r="V85" s="150"/>
      <c r="W85" s="150"/>
      <c r="X85" s="150"/>
      <c r="Y85" s="150"/>
      <c r="Z85" s="150"/>
      <c r="AA85" s="150"/>
      <c r="AB85" s="151"/>
      <c r="AC85" s="151"/>
      <c r="AD85" s="150"/>
      <c r="AE85" s="150"/>
      <c r="AF85" s="150"/>
      <c r="AG85" s="150"/>
      <c r="AH85" s="150"/>
      <c r="AI85" s="150"/>
      <c r="AJ85" s="150"/>
      <c r="AK85" s="150"/>
      <c r="AL85" s="150"/>
      <c r="AM85" s="150"/>
      <c r="AN85" s="150"/>
      <c r="AO85" s="150"/>
      <c r="AP85" s="150"/>
      <c r="AQ85" s="150"/>
      <c r="AR85" s="150"/>
      <c r="AS85" s="150"/>
      <c r="AT85" s="150"/>
      <c r="AU85" s="150"/>
      <c r="AV85" s="150"/>
      <c r="AW85" s="150"/>
      <c r="AX85" s="150"/>
      <c r="AY85" s="150"/>
    </row>
    <row r="86" spans="1:51" ht="12.75" customHeight="1">
      <c r="A86" s="157"/>
      <c r="B86" s="159"/>
      <c r="C86" s="158"/>
      <c r="D86" s="157"/>
      <c r="E86" s="157"/>
      <c r="F86" s="150"/>
      <c r="G86" s="150"/>
      <c r="H86" s="150"/>
      <c r="I86" s="150"/>
      <c r="J86" s="150"/>
      <c r="K86" s="150"/>
      <c r="L86" s="150"/>
      <c r="M86" s="150"/>
      <c r="N86" s="150"/>
      <c r="O86" s="150"/>
      <c r="P86" s="150"/>
      <c r="Q86" s="150"/>
      <c r="R86" s="150"/>
      <c r="S86" s="150"/>
      <c r="T86" s="150"/>
      <c r="U86" s="150"/>
      <c r="V86" s="150"/>
      <c r="W86" s="150"/>
      <c r="X86" s="150"/>
      <c r="Y86" s="150"/>
      <c r="Z86" s="150"/>
      <c r="AA86" s="150"/>
      <c r="AB86" s="151"/>
      <c r="AC86" s="151"/>
      <c r="AD86" s="150"/>
      <c r="AE86" s="150"/>
      <c r="AF86" s="150"/>
      <c r="AG86" s="150"/>
      <c r="AH86" s="150"/>
      <c r="AI86" s="150"/>
      <c r="AJ86" s="150"/>
      <c r="AK86" s="150"/>
      <c r="AL86" s="150"/>
      <c r="AM86" s="150"/>
      <c r="AN86" s="150"/>
      <c r="AO86" s="150"/>
      <c r="AP86" s="150"/>
      <c r="AQ86" s="150"/>
      <c r="AR86" s="150"/>
      <c r="AS86" s="150"/>
      <c r="AT86" s="150"/>
      <c r="AU86" s="150"/>
      <c r="AV86" s="150"/>
      <c r="AW86" s="150"/>
      <c r="AX86" s="150"/>
      <c r="AY86" s="150"/>
    </row>
    <row r="87" spans="1:51" ht="12.75" customHeight="1">
      <c r="A87" s="157"/>
      <c r="B87" s="159"/>
      <c r="C87" s="158"/>
      <c r="D87" s="157"/>
      <c r="E87" s="157"/>
      <c r="F87" s="150"/>
      <c r="G87" s="150"/>
      <c r="H87" s="150"/>
      <c r="I87" s="150"/>
      <c r="J87" s="150"/>
      <c r="K87" s="150"/>
      <c r="L87" s="150"/>
      <c r="M87" s="150"/>
      <c r="N87" s="150"/>
      <c r="O87" s="150"/>
      <c r="P87" s="150"/>
      <c r="Q87" s="150"/>
      <c r="R87" s="150"/>
      <c r="S87" s="150"/>
      <c r="T87" s="150"/>
      <c r="U87" s="150"/>
      <c r="V87" s="150"/>
      <c r="W87" s="150"/>
      <c r="X87" s="150"/>
      <c r="Y87" s="150"/>
      <c r="Z87" s="150"/>
      <c r="AA87" s="150"/>
      <c r="AB87" s="151"/>
      <c r="AC87" s="151"/>
      <c r="AD87" s="150"/>
      <c r="AE87" s="150"/>
      <c r="AF87" s="150"/>
      <c r="AG87" s="150"/>
      <c r="AH87" s="150"/>
      <c r="AI87" s="150"/>
      <c r="AJ87" s="150"/>
      <c r="AK87" s="150"/>
      <c r="AL87" s="150"/>
      <c r="AM87" s="150"/>
      <c r="AN87" s="150"/>
      <c r="AO87" s="150"/>
      <c r="AP87" s="150"/>
      <c r="AQ87" s="150"/>
      <c r="AR87" s="150"/>
      <c r="AS87" s="150"/>
      <c r="AT87" s="150"/>
      <c r="AU87" s="150"/>
      <c r="AV87" s="150"/>
      <c r="AW87" s="150"/>
      <c r="AX87" s="150"/>
      <c r="AY87" s="150"/>
    </row>
    <row r="88" spans="1:51" ht="12.75" customHeight="1">
      <c r="A88" s="157"/>
      <c r="B88" s="159"/>
      <c r="C88" s="158"/>
      <c r="D88" s="157"/>
      <c r="E88" s="157"/>
      <c r="F88" s="150"/>
      <c r="G88" s="150"/>
      <c r="H88" s="150"/>
      <c r="I88" s="150"/>
      <c r="J88" s="150"/>
      <c r="K88" s="150"/>
      <c r="L88" s="150"/>
      <c r="M88" s="150"/>
      <c r="N88" s="150"/>
      <c r="O88" s="150"/>
      <c r="P88" s="150"/>
      <c r="Q88" s="150"/>
      <c r="R88" s="150"/>
      <c r="S88" s="150"/>
      <c r="T88" s="150"/>
      <c r="U88" s="150"/>
      <c r="V88" s="150"/>
      <c r="W88" s="150"/>
      <c r="X88" s="150"/>
      <c r="Y88" s="150"/>
      <c r="Z88" s="150"/>
      <c r="AA88" s="150"/>
      <c r="AB88" s="151"/>
      <c r="AC88" s="151"/>
      <c r="AD88" s="150"/>
      <c r="AE88" s="150"/>
      <c r="AF88" s="150"/>
      <c r="AG88" s="150"/>
      <c r="AH88" s="150"/>
      <c r="AI88" s="150"/>
      <c r="AJ88" s="150"/>
      <c r="AK88" s="150"/>
      <c r="AL88" s="150"/>
      <c r="AM88" s="150"/>
      <c r="AN88" s="150"/>
      <c r="AO88" s="150"/>
      <c r="AP88" s="150"/>
      <c r="AQ88" s="150"/>
      <c r="AR88" s="150"/>
      <c r="AS88" s="150"/>
      <c r="AT88" s="150"/>
      <c r="AU88" s="150"/>
      <c r="AV88" s="150"/>
      <c r="AW88" s="150"/>
      <c r="AX88" s="150"/>
      <c r="AY88" s="150"/>
    </row>
    <row r="89" spans="1:51" ht="12.75" customHeight="1">
      <c r="A89" s="157"/>
      <c r="B89" s="159"/>
      <c r="C89" s="158"/>
      <c r="D89" s="157"/>
      <c r="E89" s="157"/>
      <c r="F89" s="150"/>
      <c r="G89" s="150"/>
      <c r="H89" s="150"/>
      <c r="I89" s="150"/>
      <c r="J89" s="150"/>
      <c r="K89" s="150"/>
      <c r="L89" s="150"/>
      <c r="M89" s="150"/>
      <c r="N89" s="150"/>
      <c r="O89" s="150"/>
      <c r="P89" s="150"/>
      <c r="Q89" s="150"/>
      <c r="R89" s="150"/>
      <c r="S89" s="150"/>
      <c r="T89" s="150"/>
      <c r="U89" s="150"/>
      <c r="V89" s="150"/>
      <c r="W89" s="150"/>
      <c r="X89" s="150"/>
      <c r="Y89" s="150"/>
      <c r="Z89" s="150"/>
      <c r="AA89" s="150"/>
      <c r="AB89" s="151"/>
      <c r="AC89" s="151"/>
      <c r="AD89" s="150"/>
      <c r="AE89" s="150"/>
      <c r="AF89" s="150"/>
      <c r="AG89" s="150"/>
      <c r="AH89" s="150"/>
      <c r="AI89" s="150"/>
      <c r="AJ89" s="150"/>
      <c r="AK89" s="150"/>
      <c r="AL89" s="150"/>
      <c r="AM89" s="150"/>
      <c r="AN89" s="150"/>
      <c r="AO89" s="150"/>
      <c r="AP89" s="150"/>
      <c r="AQ89" s="150"/>
      <c r="AR89" s="150"/>
      <c r="AS89" s="150"/>
      <c r="AT89" s="150"/>
      <c r="AU89" s="150"/>
      <c r="AV89" s="150"/>
      <c r="AW89" s="150"/>
      <c r="AX89" s="150"/>
      <c r="AY89" s="150"/>
    </row>
    <row r="90" spans="1:51" ht="12.75" customHeight="1">
      <c r="A90" s="157"/>
      <c r="B90" s="159"/>
      <c r="C90" s="158"/>
      <c r="D90" s="157"/>
      <c r="E90" s="157"/>
      <c r="F90" s="150"/>
      <c r="G90" s="150"/>
      <c r="H90" s="150"/>
      <c r="I90" s="150"/>
      <c r="J90" s="150"/>
      <c r="K90" s="150"/>
      <c r="L90" s="150"/>
      <c r="M90" s="150"/>
      <c r="N90" s="150"/>
      <c r="O90" s="150"/>
      <c r="P90" s="150"/>
      <c r="Q90" s="150"/>
      <c r="R90" s="150"/>
      <c r="S90" s="150"/>
      <c r="T90" s="150"/>
      <c r="U90" s="150"/>
      <c r="V90" s="150"/>
      <c r="W90" s="150"/>
      <c r="X90" s="150"/>
      <c r="Y90" s="150"/>
      <c r="Z90" s="150"/>
      <c r="AA90" s="150"/>
      <c r="AB90" s="151"/>
      <c r="AC90" s="151"/>
      <c r="AD90" s="150"/>
      <c r="AE90" s="150"/>
      <c r="AF90" s="150"/>
      <c r="AG90" s="150"/>
      <c r="AH90" s="150"/>
      <c r="AI90" s="150"/>
      <c r="AJ90" s="150"/>
      <c r="AK90" s="150"/>
      <c r="AL90" s="150"/>
      <c r="AM90" s="150"/>
      <c r="AN90" s="150"/>
      <c r="AO90" s="150"/>
      <c r="AP90" s="150"/>
      <c r="AQ90" s="150"/>
      <c r="AR90" s="150"/>
      <c r="AS90" s="150"/>
      <c r="AT90" s="150"/>
      <c r="AU90" s="150"/>
      <c r="AV90" s="150"/>
      <c r="AW90" s="150"/>
      <c r="AX90" s="150"/>
      <c r="AY90" s="150"/>
    </row>
    <row r="91" spans="1:51" ht="12.75" customHeight="1">
      <c r="A91" s="157"/>
      <c r="B91" s="159"/>
      <c r="C91" s="158"/>
      <c r="D91" s="157"/>
      <c r="E91" s="157"/>
      <c r="F91" s="150"/>
      <c r="G91" s="150"/>
      <c r="H91" s="150"/>
      <c r="I91" s="150"/>
      <c r="J91" s="150"/>
      <c r="K91" s="150"/>
      <c r="L91" s="150"/>
      <c r="M91" s="150"/>
      <c r="N91" s="150"/>
      <c r="O91" s="150"/>
      <c r="P91" s="150"/>
      <c r="Q91" s="150"/>
      <c r="R91" s="150"/>
      <c r="S91" s="150"/>
      <c r="T91" s="150"/>
      <c r="U91" s="150"/>
      <c r="V91" s="150"/>
      <c r="W91" s="150"/>
      <c r="X91" s="150"/>
      <c r="Y91" s="150"/>
      <c r="Z91" s="150"/>
      <c r="AA91" s="150"/>
      <c r="AB91" s="151"/>
      <c r="AC91" s="151"/>
      <c r="AD91" s="150"/>
      <c r="AE91" s="150"/>
      <c r="AF91" s="150"/>
      <c r="AG91" s="150"/>
      <c r="AH91" s="150"/>
      <c r="AI91" s="150"/>
      <c r="AJ91" s="150"/>
      <c r="AK91" s="150"/>
      <c r="AL91" s="150"/>
      <c r="AM91" s="150"/>
      <c r="AN91" s="150"/>
      <c r="AO91" s="150"/>
      <c r="AP91" s="150"/>
      <c r="AQ91" s="150"/>
      <c r="AR91" s="150"/>
      <c r="AS91" s="150"/>
      <c r="AT91" s="150"/>
      <c r="AU91" s="150"/>
      <c r="AV91" s="150"/>
      <c r="AW91" s="150"/>
      <c r="AX91" s="150"/>
      <c r="AY91" s="150"/>
    </row>
    <row r="92" spans="1:51" ht="12.75" customHeight="1">
      <c r="A92" s="157"/>
      <c r="B92" s="159"/>
      <c r="C92" s="158"/>
      <c r="D92" s="157"/>
      <c r="E92" s="157"/>
      <c r="F92" s="150"/>
      <c r="G92" s="150"/>
      <c r="H92" s="150"/>
      <c r="I92" s="150"/>
      <c r="J92" s="150"/>
      <c r="K92" s="150"/>
      <c r="L92" s="150"/>
      <c r="M92" s="150"/>
      <c r="N92" s="150"/>
      <c r="O92" s="150"/>
      <c r="P92" s="150"/>
      <c r="Q92" s="150"/>
      <c r="R92" s="150"/>
      <c r="S92" s="150"/>
      <c r="T92" s="150"/>
      <c r="U92" s="150"/>
      <c r="V92" s="150"/>
      <c r="W92" s="150"/>
      <c r="X92" s="150"/>
      <c r="Y92" s="150"/>
      <c r="Z92" s="150"/>
      <c r="AA92" s="150"/>
      <c r="AB92" s="151"/>
      <c r="AC92" s="151"/>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row>
    <row r="93" spans="1:51" ht="12.75" customHeight="1">
      <c r="A93" s="157"/>
      <c r="B93" s="159"/>
      <c r="C93" s="158"/>
      <c r="D93" s="157"/>
      <c r="E93" s="157"/>
      <c r="F93" s="150"/>
      <c r="G93" s="150"/>
      <c r="H93" s="150"/>
      <c r="I93" s="150"/>
      <c r="J93" s="150"/>
      <c r="K93" s="150"/>
      <c r="L93" s="150"/>
      <c r="M93" s="150"/>
      <c r="N93" s="150"/>
      <c r="O93" s="150"/>
      <c r="P93" s="150"/>
      <c r="Q93" s="150"/>
      <c r="R93" s="150"/>
      <c r="S93" s="150"/>
      <c r="T93" s="150"/>
      <c r="U93" s="150"/>
      <c r="V93" s="150"/>
      <c r="W93" s="150"/>
      <c r="X93" s="150"/>
      <c r="Y93" s="150"/>
      <c r="Z93" s="150"/>
      <c r="AA93" s="150"/>
      <c r="AB93" s="151"/>
      <c r="AC93" s="151"/>
      <c r="AD93" s="150"/>
      <c r="AE93" s="150"/>
      <c r="AF93" s="150"/>
      <c r="AG93" s="150"/>
      <c r="AH93" s="150"/>
      <c r="AI93" s="150"/>
      <c r="AJ93" s="150"/>
      <c r="AK93" s="150"/>
      <c r="AL93" s="150"/>
      <c r="AM93" s="150"/>
      <c r="AN93" s="150"/>
      <c r="AO93" s="150"/>
      <c r="AP93" s="150"/>
      <c r="AQ93" s="150"/>
      <c r="AR93" s="150"/>
      <c r="AS93" s="150"/>
      <c r="AT93" s="150"/>
      <c r="AU93" s="150"/>
      <c r="AV93" s="150"/>
      <c r="AW93" s="150"/>
      <c r="AX93" s="150"/>
      <c r="AY93" s="150"/>
    </row>
    <row r="94" spans="1:51" ht="12.75" customHeight="1">
      <c r="A94" s="157"/>
      <c r="B94" s="159"/>
      <c r="C94" s="158"/>
      <c r="D94" s="157"/>
      <c r="E94" s="157"/>
      <c r="F94" s="150"/>
      <c r="G94" s="150"/>
      <c r="H94" s="150"/>
      <c r="I94" s="150"/>
      <c r="J94" s="150"/>
      <c r="K94" s="150"/>
      <c r="L94" s="150"/>
      <c r="M94" s="150"/>
      <c r="N94" s="150"/>
      <c r="O94" s="150"/>
      <c r="P94" s="150"/>
      <c r="Q94" s="150"/>
      <c r="R94" s="150"/>
      <c r="S94" s="150"/>
      <c r="T94" s="150"/>
      <c r="U94" s="150"/>
      <c r="V94" s="150"/>
      <c r="W94" s="150"/>
      <c r="X94" s="150"/>
      <c r="Y94" s="150"/>
      <c r="Z94" s="150"/>
      <c r="AA94" s="150"/>
      <c r="AB94" s="151"/>
      <c r="AC94" s="151"/>
      <c r="AD94" s="150"/>
      <c r="AE94" s="150"/>
      <c r="AF94" s="150"/>
      <c r="AG94" s="150"/>
      <c r="AH94" s="150"/>
      <c r="AI94" s="150"/>
      <c r="AJ94" s="150"/>
      <c r="AK94" s="150"/>
      <c r="AL94" s="150"/>
      <c r="AM94" s="150"/>
      <c r="AN94" s="150"/>
      <c r="AO94" s="150"/>
      <c r="AP94" s="150"/>
      <c r="AQ94" s="150"/>
      <c r="AR94" s="150"/>
      <c r="AS94" s="150"/>
      <c r="AT94" s="150"/>
      <c r="AU94" s="150"/>
      <c r="AV94" s="150"/>
      <c r="AW94" s="150"/>
      <c r="AX94" s="150"/>
      <c r="AY94" s="150"/>
    </row>
    <row r="95" spans="1:51" ht="12.75" customHeight="1">
      <c r="A95" s="157"/>
      <c r="B95" s="159"/>
      <c r="C95" s="158"/>
      <c r="D95" s="157"/>
      <c r="E95" s="157"/>
      <c r="F95" s="150"/>
      <c r="G95" s="150"/>
      <c r="H95" s="150"/>
      <c r="I95" s="150"/>
      <c r="J95" s="150"/>
      <c r="K95" s="150"/>
      <c r="L95" s="150"/>
      <c r="M95" s="150"/>
      <c r="N95" s="150"/>
      <c r="O95" s="150"/>
      <c r="P95" s="150"/>
      <c r="Q95" s="150"/>
      <c r="R95" s="150"/>
      <c r="S95" s="150"/>
      <c r="T95" s="150"/>
      <c r="U95" s="150"/>
      <c r="V95" s="150"/>
      <c r="W95" s="150"/>
      <c r="X95" s="150"/>
      <c r="Y95" s="150"/>
      <c r="Z95" s="150"/>
      <c r="AA95" s="150"/>
      <c r="AB95" s="151"/>
      <c r="AC95" s="151"/>
      <c r="AD95" s="150"/>
      <c r="AE95" s="150"/>
      <c r="AF95" s="150"/>
      <c r="AG95" s="150"/>
      <c r="AH95" s="150"/>
      <c r="AI95" s="150"/>
      <c r="AJ95" s="150"/>
      <c r="AK95" s="150"/>
      <c r="AL95" s="150"/>
      <c r="AM95" s="150"/>
      <c r="AN95" s="150"/>
      <c r="AO95" s="150"/>
      <c r="AP95" s="150"/>
      <c r="AQ95" s="150"/>
      <c r="AR95" s="150"/>
      <c r="AS95" s="150"/>
      <c r="AT95" s="150"/>
      <c r="AU95" s="150"/>
      <c r="AV95" s="150"/>
      <c r="AW95" s="150"/>
      <c r="AX95" s="150"/>
      <c r="AY95" s="150"/>
    </row>
    <row r="96" spans="1:51" ht="12.75" customHeight="1">
      <c r="A96" s="157"/>
      <c r="B96" s="159"/>
      <c r="C96" s="158"/>
      <c r="D96" s="157"/>
      <c r="E96" s="157"/>
      <c r="F96" s="150"/>
      <c r="G96" s="150"/>
      <c r="H96" s="150"/>
      <c r="I96" s="150"/>
      <c r="J96" s="150"/>
      <c r="K96" s="150"/>
      <c r="L96" s="150"/>
      <c r="M96" s="150"/>
      <c r="N96" s="150"/>
      <c r="O96" s="150"/>
      <c r="P96" s="150"/>
      <c r="Q96" s="150"/>
      <c r="R96" s="150"/>
      <c r="S96" s="150"/>
      <c r="T96" s="150"/>
      <c r="U96" s="150"/>
      <c r="V96" s="150"/>
      <c r="W96" s="150"/>
      <c r="X96" s="150"/>
      <c r="Y96" s="150"/>
      <c r="Z96" s="150"/>
      <c r="AA96" s="150"/>
      <c r="AB96" s="151"/>
      <c r="AC96" s="151"/>
      <c r="AD96" s="150"/>
      <c r="AE96" s="150"/>
      <c r="AF96" s="150"/>
      <c r="AG96" s="150"/>
      <c r="AH96" s="150"/>
      <c r="AI96" s="150"/>
      <c r="AJ96" s="150"/>
      <c r="AK96" s="150"/>
      <c r="AL96" s="150"/>
      <c r="AM96" s="150"/>
      <c r="AN96" s="150"/>
      <c r="AO96" s="150"/>
      <c r="AP96" s="150"/>
      <c r="AQ96" s="150"/>
      <c r="AR96" s="150"/>
      <c r="AS96" s="150"/>
      <c r="AT96" s="150"/>
      <c r="AU96" s="150"/>
      <c r="AV96" s="150"/>
      <c r="AW96" s="150"/>
      <c r="AX96" s="150"/>
      <c r="AY96" s="150"/>
    </row>
    <row r="97" spans="1:51" ht="12.75" customHeight="1">
      <c r="A97" s="157"/>
      <c r="B97" s="159"/>
      <c r="C97" s="158"/>
      <c r="D97" s="157"/>
      <c r="E97" s="157"/>
      <c r="F97" s="150"/>
      <c r="G97" s="150"/>
      <c r="H97" s="150"/>
      <c r="I97" s="150"/>
      <c r="J97" s="150"/>
      <c r="K97" s="150"/>
      <c r="L97" s="150"/>
      <c r="M97" s="150"/>
      <c r="N97" s="150"/>
      <c r="O97" s="150"/>
      <c r="P97" s="150"/>
      <c r="Q97" s="150"/>
      <c r="R97" s="150"/>
      <c r="S97" s="150"/>
      <c r="T97" s="150"/>
      <c r="U97" s="150"/>
      <c r="V97" s="150"/>
      <c r="W97" s="150"/>
      <c r="X97" s="150"/>
      <c r="Y97" s="150"/>
      <c r="Z97" s="150"/>
      <c r="AA97" s="150"/>
      <c r="AB97" s="151"/>
      <c r="AC97" s="151"/>
      <c r="AD97" s="150"/>
      <c r="AE97" s="150"/>
      <c r="AF97" s="150"/>
      <c r="AG97" s="150"/>
      <c r="AH97" s="150"/>
      <c r="AI97" s="150"/>
      <c r="AJ97" s="150"/>
      <c r="AK97" s="150"/>
      <c r="AL97" s="150"/>
      <c r="AM97" s="150"/>
      <c r="AN97" s="150"/>
      <c r="AO97" s="150"/>
      <c r="AP97" s="150"/>
      <c r="AQ97" s="150"/>
      <c r="AR97" s="150"/>
      <c r="AS97" s="150"/>
      <c r="AT97" s="150"/>
      <c r="AU97" s="150"/>
      <c r="AV97" s="150"/>
      <c r="AW97" s="150"/>
      <c r="AX97" s="150"/>
      <c r="AY97" s="150"/>
    </row>
    <row r="98" spans="1:51" ht="12.75" customHeight="1">
      <c r="A98" s="157"/>
      <c r="B98" s="159"/>
      <c r="C98" s="158"/>
      <c r="D98" s="157"/>
      <c r="E98" s="157"/>
      <c r="F98" s="150"/>
      <c r="G98" s="150"/>
      <c r="H98" s="150"/>
      <c r="I98" s="150"/>
      <c r="J98" s="150"/>
      <c r="K98" s="150"/>
      <c r="L98" s="150"/>
      <c r="M98" s="150"/>
      <c r="N98" s="150"/>
      <c r="O98" s="150"/>
      <c r="P98" s="150"/>
      <c r="Q98" s="150"/>
      <c r="R98" s="150"/>
      <c r="S98" s="150"/>
      <c r="T98" s="150"/>
      <c r="U98" s="150"/>
      <c r="V98" s="150"/>
      <c r="W98" s="150"/>
      <c r="X98" s="150"/>
      <c r="Y98" s="150"/>
      <c r="Z98" s="150"/>
      <c r="AA98" s="150"/>
      <c r="AB98" s="151"/>
      <c r="AC98" s="151"/>
      <c r="AD98" s="150"/>
      <c r="AE98" s="150"/>
      <c r="AF98" s="150"/>
      <c r="AG98" s="150"/>
      <c r="AH98" s="150"/>
      <c r="AI98" s="150"/>
      <c r="AJ98" s="150"/>
      <c r="AK98" s="150"/>
      <c r="AL98" s="150"/>
      <c r="AM98" s="150"/>
      <c r="AN98" s="150"/>
      <c r="AO98" s="150"/>
      <c r="AP98" s="150"/>
      <c r="AQ98" s="150"/>
      <c r="AR98" s="150"/>
      <c r="AS98" s="150"/>
      <c r="AT98" s="150"/>
      <c r="AU98" s="150"/>
      <c r="AV98" s="150"/>
      <c r="AW98" s="150"/>
      <c r="AX98" s="150"/>
      <c r="AY98" s="150"/>
    </row>
    <row r="99" spans="1:51" ht="12.75" customHeight="1">
      <c r="A99" s="157"/>
      <c r="B99" s="159"/>
      <c r="C99" s="158"/>
      <c r="D99" s="157"/>
      <c r="E99" s="157"/>
      <c r="F99" s="150"/>
      <c r="G99" s="150"/>
      <c r="H99" s="150"/>
      <c r="I99" s="150"/>
      <c r="J99" s="150"/>
      <c r="K99" s="150"/>
      <c r="L99" s="150"/>
      <c r="M99" s="150"/>
      <c r="N99" s="150"/>
      <c r="O99" s="150"/>
      <c r="P99" s="150"/>
      <c r="Q99" s="150"/>
      <c r="R99" s="150"/>
      <c r="S99" s="150"/>
      <c r="T99" s="150"/>
      <c r="U99" s="150"/>
      <c r="V99" s="150"/>
      <c r="W99" s="150"/>
      <c r="X99" s="150"/>
      <c r="Y99" s="150"/>
      <c r="Z99" s="150"/>
      <c r="AA99" s="150"/>
      <c r="AB99" s="151"/>
      <c r="AC99" s="151"/>
      <c r="AD99" s="150"/>
      <c r="AE99" s="150"/>
      <c r="AF99" s="150"/>
      <c r="AG99" s="150"/>
      <c r="AH99" s="150"/>
      <c r="AI99" s="150"/>
      <c r="AJ99" s="150"/>
      <c r="AK99" s="150"/>
      <c r="AL99" s="150"/>
      <c r="AM99" s="150"/>
      <c r="AN99" s="150"/>
      <c r="AO99" s="150"/>
      <c r="AP99" s="150"/>
      <c r="AQ99" s="150"/>
      <c r="AR99" s="150"/>
      <c r="AS99" s="150"/>
      <c r="AT99" s="150"/>
      <c r="AU99" s="150"/>
      <c r="AV99" s="150"/>
      <c r="AW99" s="150"/>
      <c r="AX99" s="150"/>
      <c r="AY99" s="150"/>
    </row>
    <row r="100" spans="1:51" ht="12.75" customHeight="1">
      <c r="A100" s="157"/>
      <c r="B100" s="159"/>
      <c r="C100" s="158"/>
      <c r="D100" s="157"/>
      <c r="E100" s="157"/>
      <c r="F100" s="150"/>
      <c r="G100" s="150"/>
      <c r="H100" s="150"/>
      <c r="I100" s="150"/>
      <c r="J100" s="150"/>
      <c r="K100" s="150"/>
      <c r="L100" s="150"/>
      <c r="M100" s="150"/>
      <c r="N100" s="150"/>
      <c r="O100" s="150"/>
      <c r="P100" s="150"/>
      <c r="Q100" s="150"/>
      <c r="R100" s="150"/>
      <c r="S100" s="150"/>
      <c r="T100" s="150"/>
      <c r="U100" s="150"/>
      <c r="V100" s="150"/>
      <c r="W100" s="150"/>
      <c r="X100" s="150"/>
      <c r="Y100" s="150"/>
      <c r="Z100" s="150"/>
      <c r="AA100" s="150"/>
      <c r="AB100" s="151"/>
      <c r="AC100" s="151"/>
      <c r="AD100" s="150"/>
      <c r="AE100" s="150"/>
      <c r="AF100" s="150"/>
      <c r="AG100" s="150"/>
      <c r="AH100" s="150"/>
      <c r="AI100" s="150"/>
      <c r="AJ100" s="150"/>
      <c r="AK100" s="150"/>
      <c r="AL100" s="150"/>
      <c r="AM100" s="150"/>
      <c r="AN100" s="150"/>
      <c r="AO100" s="150"/>
      <c r="AP100" s="150"/>
      <c r="AQ100" s="150"/>
      <c r="AR100" s="150"/>
      <c r="AS100" s="150"/>
      <c r="AT100" s="150"/>
      <c r="AU100" s="150"/>
      <c r="AV100" s="150"/>
      <c r="AW100" s="150"/>
      <c r="AX100" s="150"/>
      <c r="AY100" s="150"/>
    </row>
    <row r="101" spans="1:51" ht="12.75" customHeight="1">
      <c r="A101" s="157"/>
      <c r="B101" s="159"/>
      <c r="C101" s="158"/>
      <c r="D101" s="157"/>
      <c r="E101" s="157"/>
      <c r="F101" s="150"/>
      <c r="G101" s="150"/>
      <c r="H101" s="150"/>
      <c r="I101" s="150"/>
      <c r="J101" s="150"/>
      <c r="K101" s="150"/>
      <c r="L101" s="150"/>
      <c r="M101" s="150"/>
      <c r="N101" s="150"/>
      <c r="O101" s="150"/>
      <c r="P101" s="150"/>
      <c r="Q101" s="150"/>
      <c r="R101" s="150"/>
      <c r="S101" s="150"/>
      <c r="T101" s="150"/>
      <c r="U101" s="150"/>
      <c r="V101" s="150"/>
      <c r="W101" s="150"/>
      <c r="X101" s="150"/>
      <c r="Y101" s="150"/>
      <c r="Z101" s="150"/>
      <c r="AA101" s="150"/>
      <c r="AB101" s="151"/>
      <c r="AC101" s="151"/>
      <c r="AD101" s="150"/>
      <c r="AE101" s="150"/>
      <c r="AF101" s="150"/>
      <c r="AG101" s="150"/>
      <c r="AH101" s="150"/>
      <c r="AI101" s="150"/>
      <c r="AJ101" s="150"/>
      <c r="AK101" s="150"/>
      <c r="AL101" s="150"/>
      <c r="AM101" s="150"/>
      <c r="AN101" s="150"/>
      <c r="AO101" s="150"/>
      <c r="AP101" s="150"/>
      <c r="AQ101" s="150"/>
      <c r="AR101" s="150"/>
      <c r="AS101" s="150"/>
      <c r="AT101" s="150"/>
      <c r="AU101" s="150"/>
      <c r="AV101" s="150"/>
      <c r="AW101" s="150"/>
      <c r="AX101" s="150"/>
      <c r="AY101" s="150"/>
    </row>
    <row r="102" spans="1:51" ht="12.75" customHeight="1">
      <c r="A102" s="157"/>
      <c r="B102" s="159"/>
      <c r="C102" s="158"/>
      <c r="D102" s="157"/>
      <c r="E102" s="157"/>
      <c r="F102" s="150"/>
      <c r="G102" s="150"/>
      <c r="H102" s="150"/>
      <c r="I102" s="150"/>
      <c r="J102" s="150"/>
      <c r="K102" s="150"/>
      <c r="L102" s="150"/>
      <c r="M102" s="150"/>
      <c r="N102" s="150"/>
      <c r="O102" s="150"/>
      <c r="P102" s="150"/>
      <c r="Q102" s="150"/>
      <c r="R102" s="150"/>
      <c r="S102" s="150"/>
      <c r="T102" s="150"/>
      <c r="U102" s="150"/>
      <c r="V102" s="150"/>
      <c r="W102" s="150"/>
      <c r="X102" s="150"/>
      <c r="Y102" s="150"/>
      <c r="Z102" s="150"/>
      <c r="AA102" s="150"/>
      <c r="AB102" s="151"/>
      <c r="AC102" s="151"/>
      <c r="AD102" s="150"/>
      <c r="AE102" s="150"/>
      <c r="AF102" s="150"/>
      <c r="AG102" s="150"/>
      <c r="AH102" s="150"/>
      <c r="AI102" s="150"/>
      <c r="AJ102" s="150"/>
      <c r="AK102" s="150"/>
      <c r="AL102" s="150"/>
      <c r="AM102" s="150"/>
      <c r="AN102" s="150"/>
      <c r="AO102" s="150"/>
      <c r="AP102" s="150"/>
      <c r="AQ102" s="150"/>
      <c r="AR102" s="150"/>
      <c r="AS102" s="150"/>
      <c r="AT102" s="150"/>
      <c r="AU102" s="150"/>
      <c r="AV102" s="150"/>
      <c r="AW102" s="150"/>
      <c r="AX102" s="150"/>
      <c r="AY102" s="150"/>
    </row>
    <row r="103" spans="1:51" ht="12.75" customHeight="1">
      <c r="A103" s="157"/>
      <c r="B103" s="159"/>
      <c r="C103" s="158"/>
      <c r="D103" s="157"/>
      <c r="E103" s="157"/>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1"/>
      <c r="AC103" s="151"/>
      <c r="AD103" s="150"/>
      <c r="AE103" s="150"/>
      <c r="AF103" s="150"/>
      <c r="AG103" s="150"/>
      <c r="AH103" s="150"/>
      <c r="AI103" s="150"/>
      <c r="AJ103" s="150"/>
      <c r="AK103" s="150"/>
      <c r="AL103" s="150"/>
      <c r="AM103" s="150"/>
      <c r="AN103" s="150"/>
      <c r="AO103" s="150"/>
      <c r="AP103" s="150"/>
      <c r="AQ103" s="150"/>
      <c r="AR103" s="150"/>
      <c r="AS103" s="150"/>
      <c r="AT103" s="150"/>
      <c r="AU103" s="150"/>
      <c r="AV103" s="150"/>
      <c r="AW103" s="150"/>
      <c r="AX103" s="150"/>
      <c r="AY103" s="150"/>
    </row>
    <row r="104" spans="1:51" ht="12.75" customHeight="1">
      <c r="A104" s="157"/>
      <c r="B104" s="159"/>
      <c r="C104" s="158"/>
      <c r="D104" s="157"/>
      <c r="E104" s="157"/>
      <c r="F104" s="150"/>
      <c r="G104" s="150"/>
      <c r="H104" s="150"/>
      <c r="I104" s="150"/>
      <c r="J104" s="150"/>
      <c r="K104" s="150"/>
      <c r="L104" s="150"/>
      <c r="M104" s="150"/>
      <c r="N104" s="150"/>
      <c r="O104" s="150"/>
      <c r="P104" s="150"/>
      <c r="Q104" s="150"/>
      <c r="R104" s="150"/>
      <c r="S104" s="150"/>
      <c r="T104" s="150"/>
      <c r="U104" s="150"/>
      <c r="V104" s="150"/>
      <c r="W104" s="150"/>
      <c r="X104" s="150"/>
      <c r="Y104" s="150"/>
      <c r="Z104" s="150"/>
      <c r="AA104" s="150"/>
      <c r="AB104" s="151"/>
      <c r="AC104" s="151"/>
      <c r="AD104" s="150"/>
      <c r="AE104" s="150"/>
      <c r="AF104" s="150"/>
      <c r="AG104" s="150"/>
      <c r="AH104" s="150"/>
      <c r="AI104" s="150"/>
      <c r="AJ104" s="150"/>
      <c r="AK104" s="150"/>
      <c r="AL104" s="150"/>
      <c r="AM104" s="150"/>
      <c r="AN104" s="150"/>
      <c r="AO104" s="150"/>
      <c r="AP104" s="150"/>
      <c r="AQ104" s="150"/>
      <c r="AR104" s="150"/>
      <c r="AS104" s="150"/>
      <c r="AT104" s="150"/>
      <c r="AU104" s="150"/>
      <c r="AV104" s="150"/>
      <c r="AW104" s="150"/>
      <c r="AX104" s="150"/>
      <c r="AY104" s="150"/>
    </row>
    <row r="105" spans="1:51" ht="12.75" customHeight="1">
      <c r="A105" s="157"/>
      <c r="B105" s="159"/>
      <c r="C105" s="158"/>
      <c r="D105" s="157"/>
      <c r="E105" s="157"/>
      <c r="F105" s="150"/>
      <c r="G105" s="150"/>
      <c r="H105" s="150"/>
      <c r="I105" s="150"/>
      <c r="J105" s="150"/>
      <c r="K105" s="150"/>
      <c r="L105" s="150"/>
      <c r="M105" s="150"/>
      <c r="N105" s="150"/>
      <c r="O105" s="150"/>
      <c r="P105" s="150"/>
      <c r="Q105" s="150"/>
      <c r="R105" s="150"/>
      <c r="S105" s="150"/>
      <c r="T105" s="150"/>
      <c r="U105" s="150"/>
      <c r="V105" s="150"/>
      <c r="W105" s="150"/>
      <c r="X105" s="150"/>
      <c r="Y105" s="150"/>
      <c r="Z105" s="150"/>
      <c r="AA105" s="150"/>
      <c r="AB105" s="151"/>
      <c r="AC105" s="151"/>
      <c r="AD105" s="150"/>
      <c r="AE105" s="150"/>
      <c r="AF105" s="150"/>
      <c r="AG105" s="150"/>
      <c r="AH105" s="150"/>
      <c r="AI105" s="150"/>
      <c r="AJ105" s="150"/>
      <c r="AK105" s="150"/>
      <c r="AL105" s="150"/>
      <c r="AM105" s="150"/>
      <c r="AN105" s="150"/>
      <c r="AO105" s="150"/>
      <c r="AP105" s="150"/>
      <c r="AQ105" s="150"/>
      <c r="AR105" s="150"/>
      <c r="AS105" s="150"/>
      <c r="AT105" s="150"/>
      <c r="AU105" s="150"/>
      <c r="AV105" s="150"/>
      <c r="AW105" s="150"/>
      <c r="AX105" s="150"/>
      <c r="AY105" s="150"/>
    </row>
    <row r="106" spans="1:51" ht="12.75" customHeight="1">
      <c r="A106" s="157"/>
      <c r="B106" s="159"/>
      <c r="C106" s="158"/>
      <c r="D106" s="157"/>
      <c r="E106" s="157"/>
      <c r="F106" s="150"/>
      <c r="G106" s="150"/>
      <c r="H106" s="150"/>
      <c r="I106" s="150"/>
      <c r="J106" s="150"/>
      <c r="K106" s="150"/>
      <c r="L106" s="150"/>
      <c r="M106" s="150"/>
      <c r="N106" s="150"/>
      <c r="O106" s="150"/>
      <c r="P106" s="150"/>
      <c r="Q106" s="150"/>
      <c r="R106" s="150"/>
      <c r="S106" s="150"/>
      <c r="T106" s="150"/>
      <c r="U106" s="150"/>
      <c r="V106" s="150"/>
      <c r="W106" s="150"/>
      <c r="X106" s="150"/>
      <c r="Y106" s="150"/>
      <c r="Z106" s="150"/>
      <c r="AA106" s="150"/>
      <c r="AB106" s="151"/>
      <c r="AC106" s="151"/>
      <c r="AD106" s="150"/>
      <c r="AE106" s="150"/>
      <c r="AF106" s="150"/>
      <c r="AG106" s="150"/>
      <c r="AH106" s="150"/>
      <c r="AI106" s="150"/>
      <c r="AJ106" s="150"/>
      <c r="AK106" s="150"/>
      <c r="AL106" s="150"/>
      <c r="AM106" s="150"/>
      <c r="AN106" s="150"/>
      <c r="AO106" s="150"/>
      <c r="AP106" s="150"/>
      <c r="AQ106" s="150"/>
      <c r="AR106" s="150"/>
      <c r="AS106" s="150"/>
      <c r="AT106" s="150"/>
      <c r="AU106" s="150"/>
      <c r="AV106" s="150"/>
      <c r="AW106" s="150"/>
      <c r="AX106" s="150"/>
      <c r="AY106" s="150"/>
    </row>
    <row r="107" spans="1:51" ht="12.75" customHeight="1">
      <c r="A107" s="157"/>
      <c r="B107" s="159"/>
      <c r="C107" s="158"/>
      <c r="D107" s="157"/>
      <c r="E107" s="157"/>
      <c r="F107" s="150"/>
      <c r="G107" s="150"/>
      <c r="H107" s="150"/>
      <c r="I107" s="150"/>
      <c r="J107" s="150"/>
      <c r="K107" s="150"/>
      <c r="L107" s="150"/>
      <c r="M107" s="150"/>
      <c r="N107" s="150"/>
      <c r="O107" s="150"/>
      <c r="P107" s="150"/>
      <c r="Q107" s="150"/>
      <c r="R107" s="150"/>
      <c r="S107" s="150"/>
      <c r="T107" s="150"/>
      <c r="U107" s="150"/>
      <c r="V107" s="150"/>
      <c r="W107" s="150"/>
      <c r="X107" s="150"/>
      <c r="Y107" s="150"/>
      <c r="Z107" s="150"/>
      <c r="AA107" s="150"/>
      <c r="AB107" s="151"/>
      <c r="AC107" s="151"/>
      <c r="AD107" s="150"/>
      <c r="AE107" s="150"/>
      <c r="AF107" s="150"/>
      <c r="AG107" s="150"/>
      <c r="AH107" s="150"/>
      <c r="AI107" s="150"/>
      <c r="AJ107" s="150"/>
      <c r="AK107" s="150"/>
      <c r="AL107" s="150"/>
      <c r="AM107" s="150"/>
      <c r="AN107" s="150"/>
      <c r="AO107" s="150"/>
      <c r="AP107" s="150"/>
      <c r="AQ107" s="150"/>
      <c r="AR107" s="150"/>
      <c r="AS107" s="150"/>
      <c r="AT107" s="150"/>
      <c r="AU107" s="150"/>
      <c r="AV107" s="150"/>
      <c r="AW107" s="150"/>
      <c r="AX107" s="150"/>
      <c r="AY107" s="150"/>
    </row>
    <row r="108" spans="1:51" ht="12.75" customHeight="1">
      <c r="A108" s="157"/>
      <c r="B108" s="159"/>
      <c r="C108" s="158"/>
      <c r="D108" s="157"/>
      <c r="E108" s="157"/>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1"/>
      <c r="AC108" s="151"/>
      <c r="AD108" s="150"/>
      <c r="AE108" s="150"/>
      <c r="AF108" s="150"/>
      <c r="AG108" s="150"/>
      <c r="AH108" s="150"/>
      <c r="AI108" s="150"/>
      <c r="AJ108" s="150"/>
      <c r="AK108" s="150"/>
      <c r="AL108" s="150"/>
      <c r="AM108" s="150"/>
      <c r="AN108" s="150"/>
      <c r="AO108" s="150"/>
      <c r="AP108" s="150"/>
      <c r="AQ108" s="150"/>
      <c r="AR108" s="150"/>
      <c r="AS108" s="150"/>
      <c r="AT108" s="150"/>
      <c r="AU108" s="150"/>
      <c r="AV108" s="150"/>
      <c r="AW108" s="150"/>
      <c r="AX108" s="150"/>
      <c r="AY108" s="150"/>
    </row>
    <row r="109" spans="1:51" ht="12.75" customHeight="1">
      <c r="A109" s="157"/>
      <c r="B109" s="159"/>
      <c r="C109" s="158"/>
      <c r="D109" s="157"/>
      <c r="E109" s="157"/>
      <c r="F109" s="150"/>
      <c r="G109" s="150"/>
      <c r="H109" s="150"/>
      <c r="I109" s="150"/>
      <c r="J109" s="150"/>
      <c r="K109" s="150"/>
      <c r="L109" s="150"/>
      <c r="M109" s="150"/>
      <c r="N109" s="150"/>
      <c r="O109" s="150"/>
      <c r="P109" s="150"/>
      <c r="Q109" s="150"/>
      <c r="R109" s="150"/>
      <c r="S109" s="150"/>
      <c r="T109" s="150"/>
      <c r="U109" s="150"/>
      <c r="V109" s="150"/>
      <c r="W109" s="150"/>
      <c r="X109" s="150"/>
      <c r="Y109" s="150"/>
      <c r="Z109" s="150"/>
      <c r="AA109" s="150"/>
      <c r="AB109" s="151"/>
      <c r="AC109" s="151"/>
      <c r="AD109" s="150"/>
      <c r="AE109" s="150"/>
      <c r="AF109" s="150"/>
      <c r="AG109" s="150"/>
      <c r="AH109" s="150"/>
      <c r="AI109" s="150"/>
      <c r="AJ109" s="150"/>
      <c r="AK109" s="150"/>
      <c r="AL109" s="150"/>
      <c r="AM109" s="150"/>
      <c r="AN109" s="150"/>
      <c r="AO109" s="150"/>
      <c r="AP109" s="150"/>
      <c r="AQ109" s="150"/>
      <c r="AR109" s="150"/>
      <c r="AS109" s="150"/>
      <c r="AT109" s="150"/>
      <c r="AU109" s="150"/>
      <c r="AV109" s="150"/>
      <c r="AW109" s="150"/>
      <c r="AX109" s="150"/>
      <c r="AY109" s="150"/>
    </row>
    <row r="110" spans="1:51" ht="12.75" customHeight="1">
      <c r="A110" s="157"/>
      <c r="B110" s="159"/>
      <c r="C110" s="158"/>
      <c r="D110" s="157"/>
      <c r="E110" s="157"/>
      <c r="F110" s="150"/>
      <c r="G110" s="150"/>
      <c r="H110" s="150"/>
      <c r="I110" s="150"/>
      <c r="J110" s="150"/>
      <c r="K110" s="150"/>
      <c r="L110" s="150"/>
      <c r="M110" s="150"/>
      <c r="N110" s="150"/>
      <c r="O110" s="150"/>
      <c r="P110" s="150"/>
      <c r="Q110" s="150"/>
      <c r="R110" s="150"/>
      <c r="S110" s="150"/>
      <c r="T110" s="150"/>
      <c r="U110" s="150"/>
      <c r="V110" s="150"/>
      <c r="W110" s="150"/>
      <c r="X110" s="150"/>
      <c r="Y110" s="150"/>
      <c r="Z110" s="150"/>
      <c r="AA110" s="150"/>
      <c r="AB110" s="151"/>
      <c r="AC110" s="151"/>
      <c r="AD110" s="150"/>
      <c r="AE110" s="150"/>
      <c r="AF110" s="150"/>
      <c r="AG110" s="150"/>
      <c r="AH110" s="150"/>
      <c r="AI110" s="150"/>
      <c r="AJ110" s="150"/>
      <c r="AK110" s="150"/>
      <c r="AL110" s="150"/>
      <c r="AM110" s="150"/>
      <c r="AN110" s="150"/>
      <c r="AO110" s="150"/>
      <c r="AP110" s="150"/>
      <c r="AQ110" s="150"/>
      <c r="AR110" s="150"/>
      <c r="AS110" s="150"/>
      <c r="AT110" s="150"/>
      <c r="AU110" s="150"/>
      <c r="AV110" s="150"/>
      <c r="AW110" s="150"/>
      <c r="AX110" s="150"/>
      <c r="AY110" s="150"/>
    </row>
    <row r="111" spans="1:51" ht="12.75" customHeight="1">
      <c r="A111" s="157"/>
      <c r="B111" s="159"/>
      <c r="C111" s="158"/>
      <c r="D111" s="157"/>
      <c r="E111" s="157"/>
      <c r="F111" s="150"/>
      <c r="G111" s="150"/>
      <c r="H111" s="150"/>
      <c r="I111" s="150"/>
      <c r="J111" s="150"/>
      <c r="K111" s="150"/>
      <c r="L111" s="150"/>
      <c r="M111" s="150"/>
      <c r="N111" s="150"/>
      <c r="O111" s="150"/>
      <c r="P111" s="150"/>
      <c r="Q111" s="150"/>
      <c r="R111" s="150"/>
      <c r="S111" s="150"/>
      <c r="T111" s="150"/>
      <c r="U111" s="150"/>
      <c r="V111" s="150"/>
      <c r="W111" s="150"/>
      <c r="X111" s="150"/>
      <c r="Y111" s="150"/>
      <c r="Z111" s="150"/>
      <c r="AA111" s="150"/>
      <c r="AB111" s="151"/>
      <c r="AC111" s="151"/>
      <c r="AD111" s="150"/>
      <c r="AE111" s="150"/>
      <c r="AF111" s="150"/>
      <c r="AG111" s="150"/>
      <c r="AH111" s="150"/>
      <c r="AI111" s="150"/>
      <c r="AJ111" s="150"/>
      <c r="AK111" s="150"/>
      <c r="AL111" s="150"/>
      <c r="AM111" s="150"/>
      <c r="AN111" s="150"/>
      <c r="AO111" s="150"/>
      <c r="AP111" s="150"/>
      <c r="AQ111" s="150"/>
      <c r="AR111" s="150"/>
      <c r="AS111" s="150"/>
      <c r="AT111" s="150"/>
      <c r="AU111" s="150"/>
      <c r="AV111" s="150"/>
      <c r="AW111" s="150"/>
      <c r="AX111" s="150"/>
      <c r="AY111" s="150"/>
    </row>
    <row r="112" spans="1:51" ht="12.75" customHeight="1">
      <c r="A112" s="157"/>
      <c r="B112" s="159"/>
      <c r="C112" s="158"/>
      <c r="D112" s="157"/>
      <c r="E112" s="157"/>
      <c r="F112" s="150"/>
      <c r="G112" s="150"/>
      <c r="H112" s="150"/>
      <c r="I112" s="150"/>
      <c r="J112" s="150"/>
      <c r="K112" s="150"/>
      <c r="L112" s="150"/>
      <c r="M112" s="150"/>
      <c r="N112" s="150"/>
      <c r="O112" s="150"/>
      <c r="P112" s="150"/>
      <c r="Q112" s="150"/>
      <c r="R112" s="150"/>
      <c r="S112" s="150"/>
      <c r="T112" s="150"/>
      <c r="U112" s="150"/>
      <c r="V112" s="150"/>
      <c r="W112" s="150"/>
      <c r="X112" s="150"/>
      <c r="Y112" s="150"/>
      <c r="Z112" s="150"/>
      <c r="AA112" s="150"/>
      <c r="AB112" s="151"/>
      <c r="AC112" s="151"/>
      <c r="AD112" s="150"/>
      <c r="AE112" s="150"/>
      <c r="AF112" s="150"/>
      <c r="AG112" s="150"/>
      <c r="AH112" s="150"/>
      <c r="AI112" s="150"/>
      <c r="AJ112" s="150"/>
      <c r="AK112" s="150"/>
      <c r="AL112" s="150"/>
      <c r="AM112" s="150"/>
      <c r="AN112" s="150"/>
      <c r="AO112" s="150"/>
      <c r="AP112" s="150"/>
      <c r="AQ112" s="150"/>
      <c r="AR112" s="150"/>
      <c r="AS112" s="150"/>
      <c r="AT112" s="150"/>
      <c r="AU112" s="150"/>
      <c r="AV112" s="150"/>
      <c r="AW112" s="150"/>
      <c r="AX112" s="150"/>
      <c r="AY112" s="150"/>
    </row>
    <row r="113" spans="1:51" ht="12.75" customHeight="1">
      <c r="A113" s="157"/>
      <c r="B113" s="159"/>
      <c r="C113" s="158"/>
      <c r="D113" s="157"/>
      <c r="E113" s="157"/>
      <c r="F113" s="150"/>
      <c r="G113" s="150"/>
      <c r="H113" s="150"/>
      <c r="I113" s="150"/>
      <c r="J113" s="150"/>
      <c r="K113" s="150"/>
      <c r="L113" s="150"/>
      <c r="M113" s="150"/>
      <c r="N113" s="150"/>
      <c r="O113" s="150"/>
      <c r="P113" s="150"/>
      <c r="Q113" s="150"/>
      <c r="R113" s="150"/>
      <c r="S113" s="150"/>
      <c r="T113" s="150"/>
      <c r="U113" s="150"/>
      <c r="V113" s="150"/>
      <c r="W113" s="150"/>
      <c r="X113" s="150"/>
      <c r="Y113" s="150"/>
      <c r="Z113" s="150"/>
      <c r="AA113" s="150"/>
      <c r="AB113" s="151"/>
      <c r="AC113" s="151"/>
      <c r="AD113" s="150"/>
      <c r="AE113" s="150"/>
      <c r="AF113" s="150"/>
      <c r="AG113" s="150"/>
      <c r="AH113" s="150"/>
      <c r="AI113" s="150"/>
      <c r="AJ113" s="150"/>
      <c r="AK113" s="150"/>
      <c r="AL113" s="150"/>
      <c r="AM113" s="150"/>
      <c r="AN113" s="150"/>
      <c r="AO113" s="150"/>
      <c r="AP113" s="150"/>
      <c r="AQ113" s="150"/>
      <c r="AR113" s="150"/>
      <c r="AS113" s="150"/>
      <c r="AT113" s="150"/>
      <c r="AU113" s="150"/>
      <c r="AV113" s="150"/>
      <c r="AW113" s="150"/>
      <c r="AX113" s="150"/>
      <c r="AY113" s="150"/>
    </row>
    <row r="114" spans="1:51" ht="12.75" customHeight="1">
      <c r="A114" s="157"/>
      <c r="B114" s="159"/>
      <c r="C114" s="158"/>
      <c r="D114" s="157"/>
      <c r="E114" s="157"/>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1"/>
      <c r="AC114" s="151"/>
      <c r="AD114" s="150"/>
      <c r="AE114" s="150"/>
      <c r="AF114" s="150"/>
      <c r="AG114" s="150"/>
      <c r="AH114" s="150"/>
      <c r="AI114" s="150"/>
      <c r="AJ114" s="150"/>
      <c r="AK114" s="150"/>
      <c r="AL114" s="150"/>
      <c r="AM114" s="150"/>
      <c r="AN114" s="150"/>
      <c r="AO114" s="150"/>
      <c r="AP114" s="150"/>
      <c r="AQ114" s="150"/>
      <c r="AR114" s="150"/>
      <c r="AS114" s="150"/>
      <c r="AT114" s="150"/>
      <c r="AU114" s="150"/>
      <c r="AV114" s="150"/>
      <c r="AW114" s="150"/>
      <c r="AX114" s="150"/>
      <c r="AY114" s="150"/>
    </row>
    <row r="115" spans="1:51" ht="12.75" customHeight="1">
      <c r="A115" s="157"/>
      <c r="B115" s="159"/>
      <c r="C115" s="158"/>
      <c r="D115" s="157"/>
      <c r="E115" s="157"/>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1"/>
      <c r="AC115" s="151"/>
      <c r="AD115" s="150"/>
      <c r="AE115" s="150"/>
      <c r="AF115" s="150"/>
      <c r="AG115" s="150"/>
      <c r="AH115" s="150"/>
      <c r="AI115" s="150"/>
      <c r="AJ115" s="150"/>
      <c r="AK115" s="150"/>
      <c r="AL115" s="150"/>
      <c r="AM115" s="150"/>
      <c r="AN115" s="150"/>
      <c r="AO115" s="150"/>
      <c r="AP115" s="150"/>
      <c r="AQ115" s="150"/>
      <c r="AR115" s="150"/>
      <c r="AS115" s="150"/>
      <c r="AT115" s="150"/>
      <c r="AU115" s="150"/>
      <c r="AV115" s="150"/>
      <c r="AW115" s="150"/>
      <c r="AX115" s="150"/>
      <c r="AY115" s="150"/>
    </row>
    <row r="116" spans="1:51" ht="12.75" customHeight="1">
      <c r="A116" s="157"/>
      <c r="B116" s="159"/>
      <c r="C116" s="158"/>
      <c r="D116" s="157"/>
      <c r="E116" s="157"/>
      <c r="F116" s="150"/>
      <c r="G116" s="150"/>
      <c r="H116" s="150"/>
      <c r="I116" s="150"/>
      <c r="J116" s="150"/>
      <c r="K116" s="150"/>
      <c r="L116" s="150"/>
      <c r="M116" s="150"/>
      <c r="N116" s="150"/>
      <c r="O116" s="150"/>
      <c r="P116" s="150"/>
      <c r="Q116" s="150"/>
      <c r="R116" s="150"/>
      <c r="S116" s="150"/>
      <c r="T116" s="150"/>
      <c r="U116" s="150"/>
      <c r="V116" s="150"/>
      <c r="W116" s="150"/>
      <c r="X116" s="150"/>
      <c r="Y116" s="150"/>
      <c r="Z116" s="150"/>
      <c r="AA116" s="150"/>
      <c r="AB116" s="151"/>
      <c r="AC116" s="151"/>
      <c r="AD116" s="150"/>
      <c r="AE116" s="150"/>
      <c r="AF116" s="150"/>
      <c r="AG116" s="150"/>
      <c r="AH116" s="150"/>
      <c r="AI116" s="150"/>
      <c r="AJ116" s="150"/>
      <c r="AK116" s="150"/>
      <c r="AL116" s="150"/>
      <c r="AM116" s="150"/>
      <c r="AN116" s="150"/>
      <c r="AO116" s="150"/>
      <c r="AP116" s="150"/>
      <c r="AQ116" s="150"/>
      <c r="AR116" s="150"/>
      <c r="AS116" s="150"/>
      <c r="AT116" s="150"/>
      <c r="AU116" s="150"/>
      <c r="AV116" s="150"/>
      <c r="AW116" s="150"/>
      <c r="AX116" s="150"/>
      <c r="AY116" s="150"/>
    </row>
    <row r="117" spans="1:51" ht="12.75" customHeight="1">
      <c r="A117" s="157"/>
      <c r="B117" s="159"/>
      <c r="C117" s="158"/>
      <c r="D117" s="157"/>
      <c r="E117" s="157"/>
      <c r="F117" s="150"/>
      <c r="G117" s="150"/>
      <c r="H117" s="150"/>
      <c r="I117" s="150"/>
      <c r="J117" s="150"/>
      <c r="K117" s="150"/>
      <c r="L117" s="150"/>
      <c r="M117" s="150"/>
      <c r="N117" s="150"/>
      <c r="O117" s="150"/>
      <c r="P117" s="150"/>
      <c r="Q117" s="150"/>
      <c r="R117" s="150"/>
      <c r="S117" s="150"/>
      <c r="T117" s="150"/>
      <c r="U117" s="150"/>
      <c r="V117" s="150"/>
      <c r="W117" s="150"/>
      <c r="X117" s="150"/>
      <c r="Y117" s="150"/>
      <c r="Z117" s="150"/>
      <c r="AA117" s="150"/>
      <c r="AB117" s="151"/>
      <c r="AC117" s="151"/>
      <c r="AD117" s="150"/>
      <c r="AE117" s="150"/>
      <c r="AF117" s="150"/>
      <c r="AG117" s="150"/>
      <c r="AH117" s="150"/>
      <c r="AI117" s="150"/>
      <c r="AJ117" s="150"/>
      <c r="AK117" s="150"/>
      <c r="AL117" s="150"/>
      <c r="AM117" s="150"/>
      <c r="AN117" s="150"/>
      <c r="AO117" s="150"/>
      <c r="AP117" s="150"/>
      <c r="AQ117" s="150"/>
      <c r="AR117" s="150"/>
      <c r="AS117" s="150"/>
      <c r="AT117" s="150"/>
      <c r="AU117" s="150"/>
      <c r="AV117" s="150"/>
      <c r="AW117" s="150"/>
      <c r="AX117" s="150"/>
      <c r="AY117" s="150"/>
    </row>
    <row r="118" spans="1:51" ht="12.75" customHeight="1">
      <c r="A118" s="157"/>
      <c r="B118" s="159"/>
      <c r="C118" s="158"/>
      <c r="D118" s="157"/>
      <c r="E118" s="157"/>
      <c r="F118" s="150"/>
      <c r="G118" s="150"/>
      <c r="H118" s="150"/>
      <c r="I118" s="150"/>
      <c r="J118" s="150"/>
      <c r="K118" s="150"/>
      <c r="L118" s="150"/>
      <c r="M118" s="150"/>
      <c r="N118" s="150"/>
      <c r="O118" s="150"/>
      <c r="P118" s="150"/>
      <c r="Q118" s="150"/>
      <c r="R118" s="150"/>
      <c r="S118" s="150"/>
      <c r="T118" s="150"/>
      <c r="U118" s="150"/>
      <c r="V118" s="150"/>
      <c r="W118" s="150"/>
      <c r="X118" s="150"/>
      <c r="Y118" s="150"/>
      <c r="Z118" s="150"/>
      <c r="AA118" s="150"/>
      <c r="AB118" s="151"/>
      <c r="AC118" s="151"/>
      <c r="AD118" s="150"/>
      <c r="AE118" s="150"/>
      <c r="AF118" s="150"/>
      <c r="AG118" s="150"/>
      <c r="AH118" s="150"/>
      <c r="AI118" s="150"/>
      <c r="AJ118" s="150"/>
      <c r="AK118" s="150"/>
      <c r="AL118" s="150"/>
      <c r="AM118" s="150"/>
      <c r="AN118" s="150"/>
      <c r="AO118" s="150"/>
      <c r="AP118" s="150"/>
      <c r="AQ118" s="150"/>
      <c r="AR118" s="150"/>
      <c r="AS118" s="150"/>
      <c r="AT118" s="150"/>
      <c r="AU118" s="150"/>
      <c r="AV118" s="150"/>
      <c r="AW118" s="150"/>
      <c r="AX118" s="150"/>
      <c r="AY118" s="150"/>
    </row>
    <row r="119" spans="1:51" ht="12.75" customHeight="1">
      <c r="A119" s="157"/>
      <c r="B119" s="159"/>
      <c r="C119" s="158"/>
      <c r="D119" s="157"/>
      <c r="E119" s="157"/>
      <c r="F119" s="150"/>
      <c r="G119" s="150"/>
      <c r="H119" s="150"/>
      <c r="I119" s="150"/>
      <c r="J119" s="150"/>
      <c r="K119" s="150"/>
      <c r="L119" s="150"/>
      <c r="M119" s="150"/>
      <c r="N119" s="150"/>
      <c r="O119" s="150"/>
      <c r="P119" s="150"/>
      <c r="Q119" s="150"/>
      <c r="R119" s="150"/>
      <c r="S119" s="150"/>
      <c r="T119" s="150"/>
      <c r="U119" s="150"/>
      <c r="V119" s="150"/>
      <c r="W119" s="150"/>
      <c r="X119" s="150"/>
      <c r="Y119" s="150"/>
      <c r="Z119" s="150"/>
      <c r="AA119" s="150"/>
      <c r="AB119" s="151"/>
      <c r="AC119" s="151"/>
      <c r="AD119" s="150"/>
      <c r="AE119" s="150"/>
      <c r="AF119" s="150"/>
      <c r="AG119" s="150"/>
      <c r="AH119" s="150"/>
      <c r="AI119" s="150"/>
      <c r="AJ119" s="150"/>
      <c r="AK119" s="150"/>
      <c r="AL119" s="150"/>
      <c r="AM119" s="150"/>
      <c r="AN119" s="150"/>
      <c r="AO119" s="150"/>
      <c r="AP119" s="150"/>
      <c r="AQ119" s="150"/>
      <c r="AR119" s="150"/>
      <c r="AS119" s="150"/>
      <c r="AT119" s="150"/>
      <c r="AU119" s="150"/>
      <c r="AV119" s="150"/>
      <c r="AW119" s="150"/>
      <c r="AX119" s="150"/>
      <c r="AY119" s="150"/>
    </row>
    <row r="120" spans="1:51" ht="12.75" customHeight="1">
      <c r="A120" s="157"/>
      <c r="B120" s="159"/>
      <c r="C120" s="158"/>
      <c r="D120" s="157"/>
      <c r="E120" s="157"/>
      <c r="F120" s="150"/>
      <c r="G120" s="150"/>
      <c r="H120" s="150"/>
      <c r="I120" s="150"/>
      <c r="J120" s="150"/>
      <c r="K120" s="150"/>
      <c r="L120" s="150"/>
      <c r="M120" s="150"/>
      <c r="N120" s="150"/>
      <c r="O120" s="150"/>
      <c r="P120" s="150"/>
      <c r="Q120" s="150"/>
      <c r="R120" s="150"/>
      <c r="S120" s="150"/>
      <c r="T120" s="150"/>
      <c r="U120" s="150"/>
      <c r="V120" s="150"/>
      <c r="W120" s="150"/>
      <c r="X120" s="150"/>
      <c r="Y120" s="150"/>
      <c r="Z120" s="150"/>
      <c r="AA120" s="150"/>
      <c r="AB120" s="151"/>
      <c r="AC120" s="151"/>
      <c r="AD120" s="150"/>
      <c r="AE120" s="150"/>
      <c r="AF120" s="150"/>
      <c r="AG120" s="150"/>
      <c r="AH120" s="150"/>
      <c r="AI120" s="150"/>
      <c r="AJ120" s="150"/>
      <c r="AK120" s="150"/>
      <c r="AL120" s="150"/>
      <c r="AM120" s="150"/>
      <c r="AN120" s="150"/>
      <c r="AO120" s="150"/>
      <c r="AP120" s="150"/>
      <c r="AQ120" s="150"/>
      <c r="AR120" s="150"/>
      <c r="AS120" s="150"/>
      <c r="AT120" s="150"/>
      <c r="AU120" s="150"/>
      <c r="AV120" s="150"/>
      <c r="AW120" s="150"/>
      <c r="AX120" s="150"/>
      <c r="AY120" s="150"/>
    </row>
    <row r="121" spans="1:51" ht="12.75" customHeight="1">
      <c r="A121" s="157"/>
      <c r="B121" s="159"/>
      <c r="C121" s="158"/>
      <c r="D121" s="157"/>
      <c r="E121" s="157"/>
      <c r="F121" s="150"/>
      <c r="G121" s="150"/>
      <c r="H121" s="150"/>
      <c r="I121" s="150"/>
      <c r="J121" s="150"/>
      <c r="K121" s="150"/>
      <c r="L121" s="150"/>
      <c r="M121" s="150"/>
      <c r="N121" s="150"/>
      <c r="O121" s="150"/>
      <c r="P121" s="150"/>
      <c r="Q121" s="150"/>
      <c r="R121" s="150"/>
      <c r="S121" s="150"/>
      <c r="T121" s="150"/>
      <c r="U121" s="150"/>
      <c r="V121" s="150"/>
      <c r="W121" s="150"/>
      <c r="X121" s="150"/>
      <c r="Y121" s="150"/>
      <c r="Z121" s="150"/>
      <c r="AA121" s="150"/>
      <c r="AB121" s="151"/>
      <c r="AC121" s="151"/>
      <c r="AD121" s="150"/>
      <c r="AE121" s="150"/>
      <c r="AF121" s="150"/>
      <c r="AG121" s="150"/>
      <c r="AH121" s="150"/>
      <c r="AI121" s="150"/>
      <c r="AJ121" s="150"/>
      <c r="AK121" s="150"/>
      <c r="AL121" s="150"/>
      <c r="AM121" s="150"/>
      <c r="AN121" s="150"/>
      <c r="AO121" s="150"/>
      <c r="AP121" s="150"/>
      <c r="AQ121" s="150"/>
      <c r="AR121" s="150"/>
      <c r="AS121" s="150"/>
      <c r="AT121" s="150"/>
      <c r="AU121" s="150"/>
      <c r="AV121" s="150"/>
      <c r="AW121" s="150"/>
      <c r="AX121" s="150"/>
      <c r="AY121" s="150"/>
    </row>
    <row r="122" spans="1:51" ht="12.75" customHeight="1">
      <c r="A122" s="157"/>
      <c r="B122" s="159"/>
      <c r="C122" s="158"/>
      <c r="D122" s="157"/>
      <c r="E122" s="157"/>
      <c r="F122" s="150"/>
      <c r="G122" s="150"/>
      <c r="H122" s="150"/>
      <c r="I122" s="150"/>
      <c r="J122" s="150"/>
      <c r="K122" s="150"/>
      <c r="L122" s="150"/>
      <c r="M122" s="150"/>
      <c r="N122" s="150"/>
      <c r="O122" s="150"/>
      <c r="P122" s="150"/>
      <c r="Q122" s="150"/>
      <c r="R122" s="150"/>
      <c r="S122" s="150"/>
      <c r="T122" s="150"/>
      <c r="U122" s="150"/>
      <c r="V122" s="150"/>
      <c r="W122" s="150"/>
      <c r="X122" s="150"/>
      <c r="Y122" s="150"/>
      <c r="Z122" s="150"/>
      <c r="AA122" s="150"/>
      <c r="AB122" s="151"/>
      <c r="AC122" s="151"/>
      <c r="AD122" s="150"/>
      <c r="AE122" s="150"/>
      <c r="AF122" s="150"/>
      <c r="AG122" s="150"/>
      <c r="AH122" s="150"/>
      <c r="AI122" s="150"/>
      <c r="AJ122" s="150"/>
      <c r="AK122" s="150"/>
      <c r="AL122" s="150"/>
      <c r="AM122" s="150"/>
      <c r="AN122" s="150"/>
      <c r="AO122" s="150"/>
      <c r="AP122" s="150"/>
      <c r="AQ122" s="150"/>
      <c r="AR122" s="150"/>
      <c r="AS122" s="150"/>
      <c r="AT122" s="150"/>
      <c r="AU122" s="150"/>
      <c r="AV122" s="150"/>
      <c r="AW122" s="150"/>
      <c r="AX122" s="150"/>
      <c r="AY122" s="150"/>
    </row>
    <row r="123" spans="1:51" ht="12.75" customHeight="1">
      <c r="A123" s="157"/>
      <c r="B123" s="159"/>
      <c r="C123" s="158"/>
      <c r="D123" s="157"/>
      <c r="E123" s="157"/>
      <c r="F123" s="150"/>
      <c r="G123" s="150"/>
      <c r="H123" s="150"/>
      <c r="I123" s="150"/>
      <c r="J123" s="150"/>
      <c r="K123" s="150"/>
      <c r="L123" s="150"/>
      <c r="M123" s="150"/>
      <c r="N123" s="150"/>
      <c r="O123" s="150"/>
      <c r="P123" s="150"/>
      <c r="Q123" s="150"/>
      <c r="R123" s="150"/>
      <c r="S123" s="150"/>
      <c r="T123" s="150"/>
      <c r="U123" s="150"/>
      <c r="V123" s="150"/>
      <c r="W123" s="150"/>
      <c r="X123" s="150"/>
      <c r="Y123" s="150"/>
      <c r="Z123" s="150"/>
      <c r="AA123" s="150"/>
      <c r="AB123" s="151"/>
      <c r="AC123" s="151"/>
      <c r="AD123" s="150"/>
      <c r="AE123" s="150"/>
      <c r="AF123" s="150"/>
      <c r="AG123" s="150"/>
      <c r="AH123" s="150"/>
      <c r="AI123" s="150"/>
      <c r="AJ123" s="150"/>
      <c r="AK123" s="150"/>
      <c r="AL123" s="150"/>
      <c r="AM123" s="150"/>
      <c r="AN123" s="150"/>
      <c r="AO123" s="150"/>
      <c r="AP123" s="150"/>
      <c r="AQ123" s="150"/>
      <c r="AR123" s="150"/>
      <c r="AS123" s="150"/>
      <c r="AT123" s="150"/>
      <c r="AU123" s="150"/>
      <c r="AV123" s="150"/>
      <c r="AW123" s="150"/>
      <c r="AX123" s="150"/>
      <c r="AY123" s="150"/>
    </row>
    <row r="124" spans="1:51" ht="12.75" customHeight="1">
      <c r="A124" s="157"/>
      <c r="B124" s="159"/>
      <c r="C124" s="158"/>
      <c r="D124" s="157"/>
      <c r="E124" s="157"/>
      <c r="F124" s="150"/>
      <c r="G124" s="150"/>
      <c r="H124" s="150"/>
      <c r="I124" s="150"/>
      <c r="J124" s="150"/>
      <c r="K124" s="150"/>
      <c r="L124" s="150"/>
      <c r="M124" s="150"/>
      <c r="N124" s="150"/>
      <c r="O124" s="150"/>
      <c r="P124" s="150"/>
      <c r="Q124" s="150"/>
      <c r="R124" s="150"/>
      <c r="S124" s="150"/>
      <c r="T124" s="150"/>
      <c r="U124" s="150"/>
      <c r="V124" s="150"/>
      <c r="W124" s="150"/>
      <c r="X124" s="150"/>
      <c r="Y124" s="150"/>
      <c r="Z124" s="150"/>
      <c r="AA124" s="150"/>
      <c r="AB124" s="151"/>
      <c r="AC124" s="151"/>
      <c r="AD124" s="150"/>
      <c r="AE124" s="150"/>
      <c r="AF124" s="150"/>
      <c r="AG124" s="150"/>
      <c r="AH124" s="150"/>
      <c r="AI124" s="150"/>
      <c r="AJ124" s="150"/>
      <c r="AK124" s="150"/>
      <c r="AL124" s="150"/>
      <c r="AM124" s="150"/>
      <c r="AN124" s="150"/>
      <c r="AO124" s="150"/>
      <c r="AP124" s="150"/>
      <c r="AQ124" s="150"/>
      <c r="AR124" s="150"/>
      <c r="AS124" s="150"/>
      <c r="AT124" s="150"/>
      <c r="AU124" s="150"/>
      <c r="AV124" s="150"/>
      <c r="AW124" s="150"/>
      <c r="AX124" s="150"/>
      <c r="AY124" s="150"/>
    </row>
    <row r="125" spans="1:51" ht="12.75" customHeight="1">
      <c r="A125" s="157"/>
      <c r="B125" s="159"/>
      <c r="C125" s="158"/>
      <c r="D125" s="157"/>
      <c r="E125" s="157"/>
      <c r="F125" s="150"/>
      <c r="G125" s="150"/>
      <c r="H125" s="150"/>
      <c r="I125" s="150"/>
      <c r="J125" s="150"/>
      <c r="K125" s="150"/>
      <c r="L125" s="150"/>
      <c r="M125" s="150"/>
      <c r="N125" s="150"/>
      <c r="O125" s="150"/>
      <c r="P125" s="150"/>
      <c r="Q125" s="150"/>
      <c r="R125" s="150"/>
      <c r="S125" s="150"/>
      <c r="T125" s="150"/>
      <c r="U125" s="150"/>
      <c r="V125" s="150"/>
      <c r="W125" s="150"/>
      <c r="X125" s="150"/>
      <c r="Y125" s="150"/>
      <c r="Z125" s="150"/>
      <c r="AA125" s="150"/>
      <c r="AB125" s="151"/>
      <c r="AC125" s="151"/>
      <c r="AD125" s="150"/>
      <c r="AE125" s="150"/>
      <c r="AF125" s="150"/>
      <c r="AG125" s="150"/>
      <c r="AH125" s="150"/>
      <c r="AI125" s="150"/>
      <c r="AJ125" s="150"/>
      <c r="AK125" s="150"/>
      <c r="AL125" s="150"/>
      <c r="AM125" s="150"/>
      <c r="AN125" s="150"/>
      <c r="AO125" s="150"/>
      <c r="AP125" s="150"/>
      <c r="AQ125" s="150"/>
      <c r="AR125" s="150"/>
      <c r="AS125" s="150"/>
      <c r="AT125" s="150"/>
      <c r="AU125" s="150"/>
      <c r="AV125" s="150"/>
      <c r="AW125" s="150"/>
      <c r="AX125" s="150"/>
      <c r="AY125" s="150"/>
    </row>
    <row r="126" spans="1:51" ht="12.75" customHeight="1">
      <c r="A126" s="157"/>
      <c r="B126" s="159"/>
      <c r="C126" s="158"/>
      <c r="D126" s="157"/>
      <c r="E126" s="157"/>
      <c r="F126" s="150"/>
      <c r="G126" s="150"/>
      <c r="H126" s="150"/>
      <c r="I126" s="150"/>
      <c r="J126" s="150"/>
      <c r="K126" s="150"/>
      <c r="L126" s="150"/>
      <c r="M126" s="150"/>
      <c r="N126" s="150"/>
      <c r="O126" s="150"/>
      <c r="P126" s="150"/>
      <c r="Q126" s="150"/>
      <c r="R126" s="150"/>
      <c r="S126" s="150"/>
      <c r="T126" s="150"/>
      <c r="U126" s="150"/>
      <c r="V126" s="150"/>
      <c r="W126" s="150"/>
      <c r="X126" s="150"/>
      <c r="Y126" s="150"/>
      <c r="Z126" s="150"/>
      <c r="AA126" s="150"/>
      <c r="AB126" s="151"/>
      <c r="AC126" s="151"/>
      <c r="AD126" s="150"/>
      <c r="AE126" s="150"/>
      <c r="AF126" s="150"/>
      <c r="AG126" s="150"/>
      <c r="AH126" s="150"/>
      <c r="AI126" s="150"/>
      <c r="AJ126" s="150"/>
      <c r="AK126" s="150"/>
      <c r="AL126" s="150"/>
      <c r="AM126" s="150"/>
      <c r="AN126" s="150"/>
      <c r="AO126" s="150"/>
      <c r="AP126" s="150"/>
      <c r="AQ126" s="150"/>
      <c r="AR126" s="150"/>
      <c r="AS126" s="150"/>
      <c r="AT126" s="150"/>
      <c r="AU126" s="150"/>
      <c r="AV126" s="150"/>
      <c r="AW126" s="150"/>
      <c r="AX126" s="150"/>
      <c r="AY126" s="150"/>
    </row>
    <row r="127" spans="1:51" ht="12.75" customHeight="1">
      <c r="A127" s="157"/>
      <c r="B127" s="159"/>
      <c r="C127" s="158"/>
      <c r="D127" s="157"/>
      <c r="E127" s="157"/>
      <c r="F127" s="150"/>
      <c r="G127" s="150"/>
      <c r="H127" s="150"/>
      <c r="I127" s="150"/>
      <c r="J127" s="150"/>
      <c r="K127" s="150"/>
      <c r="L127" s="150"/>
      <c r="M127" s="150"/>
      <c r="N127" s="150"/>
      <c r="O127" s="150"/>
      <c r="P127" s="150"/>
      <c r="Q127" s="150"/>
      <c r="R127" s="150"/>
      <c r="S127" s="150"/>
      <c r="T127" s="150"/>
      <c r="U127" s="150"/>
      <c r="V127" s="150"/>
      <c r="W127" s="150"/>
      <c r="X127" s="150"/>
      <c r="Y127" s="150"/>
      <c r="Z127" s="150"/>
      <c r="AA127" s="150"/>
      <c r="AB127" s="151"/>
      <c r="AC127" s="151"/>
      <c r="AD127" s="150"/>
      <c r="AE127" s="150"/>
      <c r="AF127" s="150"/>
      <c r="AG127" s="150"/>
      <c r="AH127" s="150"/>
      <c r="AI127" s="150"/>
      <c r="AJ127" s="150"/>
      <c r="AK127" s="150"/>
      <c r="AL127" s="150"/>
      <c r="AM127" s="150"/>
      <c r="AN127" s="150"/>
      <c r="AO127" s="150"/>
      <c r="AP127" s="150"/>
      <c r="AQ127" s="150"/>
      <c r="AR127" s="150"/>
      <c r="AS127" s="150"/>
      <c r="AT127" s="150"/>
      <c r="AU127" s="150"/>
      <c r="AV127" s="150"/>
      <c r="AW127" s="150"/>
      <c r="AX127" s="150"/>
      <c r="AY127" s="150"/>
    </row>
    <row r="128" spans="1:51" ht="12.75" customHeight="1">
      <c r="A128" s="157"/>
      <c r="B128" s="159"/>
      <c r="C128" s="158"/>
      <c r="D128" s="157"/>
      <c r="E128" s="157"/>
      <c r="F128" s="150"/>
      <c r="G128" s="150"/>
      <c r="H128" s="150"/>
      <c r="I128" s="150"/>
      <c r="J128" s="150"/>
      <c r="K128" s="150"/>
      <c r="L128" s="150"/>
      <c r="M128" s="150"/>
      <c r="N128" s="150"/>
      <c r="O128" s="150"/>
      <c r="P128" s="150"/>
      <c r="Q128" s="150"/>
      <c r="R128" s="150"/>
      <c r="S128" s="150"/>
      <c r="T128" s="150"/>
      <c r="U128" s="150"/>
      <c r="V128" s="150"/>
      <c r="W128" s="150"/>
      <c r="X128" s="150"/>
      <c r="Y128" s="150"/>
      <c r="Z128" s="150"/>
      <c r="AA128" s="150"/>
      <c r="AB128" s="151"/>
      <c r="AC128" s="151"/>
      <c r="AD128" s="150"/>
      <c r="AE128" s="150"/>
      <c r="AF128" s="150"/>
      <c r="AG128" s="150"/>
      <c r="AH128" s="150"/>
      <c r="AI128" s="150"/>
      <c r="AJ128" s="150"/>
      <c r="AK128" s="150"/>
      <c r="AL128" s="150"/>
      <c r="AM128" s="150"/>
      <c r="AN128" s="150"/>
      <c r="AO128" s="150"/>
      <c r="AP128" s="150"/>
      <c r="AQ128" s="150"/>
      <c r="AR128" s="150"/>
      <c r="AS128" s="150"/>
      <c r="AT128" s="150"/>
      <c r="AU128" s="150"/>
      <c r="AV128" s="150"/>
      <c r="AW128" s="150"/>
      <c r="AX128" s="150"/>
      <c r="AY128" s="150"/>
    </row>
    <row r="129" spans="1:51" ht="12.75" customHeight="1">
      <c r="A129" s="157"/>
      <c r="B129" s="159"/>
      <c r="C129" s="158"/>
      <c r="D129" s="157"/>
      <c r="E129" s="157"/>
      <c r="F129" s="150"/>
      <c r="G129" s="150"/>
      <c r="H129" s="150"/>
      <c r="I129" s="150"/>
      <c r="J129" s="150"/>
      <c r="K129" s="150"/>
      <c r="L129" s="150"/>
      <c r="M129" s="150"/>
      <c r="N129" s="150"/>
      <c r="O129" s="150"/>
      <c r="P129" s="150"/>
      <c r="Q129" s="150"/>
      <c r="R129" s="150"/>
      <c r="S129" s="150"/>
      <c r="T129" s="150"/>
      <c r="U129" s="150"/>
      <c r="V129" s="150"/>
      <c r="W129" s="150"/>
      <c r="X129" s="150"/>
      <c r="Y129" s="150"/>
      <c r="Z129" s="150"/>
      <c r="AA129" s="150"/>
      <c r="AB129" s="151"/>
      <c r="AC129" s="151"/>
      <c r="AD129" s="150"/>
      <c r="AE129" s="150"/>
      <c r="AF129" s="150"/>
      <c r="AG129" s="150"/>
      <c r="AH129" s="150"/>
      <c r="AI129" s="150"/>
      <c r="AJ129" s="150"/>
      <c r="AK129" s="150"/>
      <c r="AL129" s="150"/>
      <c r="AM129" s="150"/>
      <c r="AN129" s="150"/>
      <c r="AO129" s="150"/>
      <c r="AP129" s="150"/>
      <c r="AQ129" s="150"/>
      <c r="AR129" s="150"/>
      <c r="AS129" s="150"/>
      <c r="AT129" s="150"/>
      <c r="AU129" s="150"/>
      <c r="AV129" s="150"/>
      <c r="AW129" s="150"/>
      <c r="AX129" s="150"/>
      <c r="AY129" s="150"/>
    </row>
    <row r="130" spans="1:51" ht="12.75" customHeight="1">
      <c r="A130" s="157"/>
      <c r="B130" s="159"/>
      <c r="C130" s="158"/>
      <c r="D130" s="157"/>
      <c r="E130" s="157"/>
      <c r="F130" s="150"/>
      <c r="G130" s="150"/>
      <c r="H130" s="150"/>
      <c r="I130" s="150"/>
      <c r="J130" s="150"/>
      <c r="K130" s="150"/>
      <c r="L130" s="150"/>
      <c r="M130" s="150"/>
      <c r="N130" s="150"/>
      <c r="O130" s="150"/>
      <c r="P130" s="150"/>
      <c r="Q130" s="150"/>
      <c r="R130" s="150"/>
      <c r="S130" s="150"/>
      <c r="T130" s="150"/>
      <c r="U130" s="150"/>
      <c r="V130" s="150"/>
      <c r="W130" s="150"/>
      <c r="X130" s="150"/>
      <c r="Y130" s="150"/>
      <c r="Z130" s="150"/>
      <c r="AA130" s="150"/>
      <c r="AB130" s="151"/>
      <c r="AC130" s="151"/>
      <c r="AD130" s="150"/>
      <c r="AE130" s="150"/>
      <c r="AF130" s="150"/>
      <c r="AG130" s="150"/>
      <c r="AH130" s="150"/>
      <c r="AI130" s="150"/>
      <c r="AJ130" s="150"/>
      <c r="AK130" s="150"/>
      <c r="AL130" s="150"/>
      <c r="AM130" s="150"/>
      <c r="AN130" s="150"/>
      <c r="AO130" s="150"/>
      <c r="AP130" s="150"/>
      <c r="AQ130" s="150"/>
      <c r="AR130" s="150"/>
      <c r="AS130" s="150"/>
      <c r="AT130" s="150"/>
      <c r="AU130" s="150"/>
      <c r="AV130" s="150"/>
      <c r="AW130" s="150"/>
      <c r="AX130" s="150"/>
      <c r="AY130" s="150"/>
    </row>
    <row r="131" spans="1:51" ht="12.75" customHeight="1">
      <c r="A131" s="157"/>
      <c r="B131" s="159"/>
      <c r="C131" s="158"/>
      <c r="D131" s="157"/>
      <c r="E131" s="157"/>
      <c r="F131" s="150"/>
      <c r="G131" s="150"/>
      <c r="H131" s="150"/>
      <c r="I131" s="150"/>
      <c r="J131" s="150"/>
      <c r="K131" s="150"/>
      <c r="L131" s="150"/>
      <c r="M131" s="150"/>
      <c r="N131" s="150"/>
      <c r="O131" s="150"/>
      <c r="P131" s="150"/>
      <c r="Q131" s="150"/>
      <c r="R131" s="150"/>
      <c r="S131" s="150"/>
      <c r="T131" s="150"/>
      <c r="U131" s="150"/>
      <c r="V131" s="150"/>
      <c r="W131" s="150"/>
      <c r="X131" s="150"/>
      <c r="Y131" s="150"/>
      <c r="Z131" s="150"/>
      <c r="AA131" s="150"/>
      <c r="AB131" s="151"/>
      <c r="AC131" s="151"/>
      <c r="AD131" s="150"/>
      <c r="AE131" s="150"/>
      <c r="AF131" s="150"/>
      <c r="AG131" s="150"/>
      <c r="AH131" s="150"/>
      <c r="AI131" s="150"/>
      <c r="AJ131" s="150"/>
      <c r="AK131" s="150"/>
      <c r="AL131" s="150"/>
      <c r="AM131" s="150"/>
      <c r="AN131" s="150"/>
      <c r="AO131" s="150"/>
      <c r="AP131" s="150"/>
      <c r="AQ131" s="150"/>
      <c r="AR131" s="150"/>
      <c r="AS131" s="150"/>
      <c r="AT131" s="150"/>
      <c r="AU131" s="150"/>
      <c r="AV131" s="150"/>
      <c r="AW131" s="150"/>
      <c r="AX131" s="150"/>
      <c r="AY131" s="150"/>
    </row>
    <row r="132" spans="1:51" ht="12.75" customHeight="1">
      <c r="A132" s="157"/>
      <c r="B132" s="159"/>
      <c r="C132" s="158"/>
      <c r="D132" s="157"/>
      <c r="E132" s="157"/>
      <c r="F132" s="150"/>
      <c r="G132" s="150"/>
      <c r="H132" s="150"/>
      <c r="I132" s="150"/>
      <c r="J132" s="150"/>
      <c r="K132" s="150"/>
      <c r="L132" s="150"/>
      <c r="M132" s="150"/>
      <c r="N132" s="150"/>
      <c r="O132" s="150"/>
      <c r="P132" s="150"/>
      <c r="Q132" s="150"/>
      <c r="R132" s="150"/>
      <c r="S132" s="150"/>
      <c r="T132" s="150"/>
      <c r="U132" s="150"/>
      <c r="V132" s="150"/>
      <c r="W132" s="150"/>
      <c r="X132" s="150"/>
      <c r="Y132" s="150"/>
      <c r="Z132" s="150"/>
      <c r="AA132" s="150"/>
      <c r="AB132" s="151"/>
      <c r="AC132" s="151"/>
      <c r="AD132" s="150"/>
      <c r="AE132" s="150"/>
      <c r="AF132" s="150"/>
      <c r="AG132" s="150"/>
      <c r="AH132" s="150"/>
      <c r="AI132" s="150"/>
      <c r="AJ132" s="150"/>
      <c r="AK132" s="150"/>
      <c r="AL132" s="150"/>
      <c r="AM132" s="150"/>
      <c r="AN132" s="150"/>
      <c r="AO132" s="150"/>
      <c r="AP132" s="150"/>
      <c r="AQ132" s="150"/>
      <c r="AR132" s="150"/>
      <c r="AS132" s="150"/>
      <c r="AT132" s="150"/>
      <c r="AU132" s="150"/>
      <c r="AV132" s="150"/>
      <c r="AW132" s="150"/>
      <c r="AX132" s="150"/>
      <c r="AY132" s="150"/>
    </row>
    <row r="133" spans="1:51" ht="12.75" customHeight="1">
      <c r="A133" s="157"/>
      <c r="B133" s="159"/>
      <c r="C133" s="158"/>
      <c r="D133" s="157"/>
      <c r="E133" s="157"/>
      <c r="F133" s="150"/>
      <c r="G133" s="150"/>
      <c r="H133" s="150"/>
      <c r="I133" s="150"/>
      <c r="J133" s="150"/>
      <c r="K133" s="150"/>
      <c r="L133" s="150"/>
      <c r="M133" s="150"/>
      <c r="N133" s="150"/>
      <c r="O133" s="150"/>
      <c r="P133" s="150"/>
      <c r="Q133" s="150"/>
      <c r="R133" s="150"/>
      <c r="S133" s="150"/>
      <c r="T133" s="150"/>
      <c r="U133" s="150"/>
      <c r="V133" s="150"/>
      <c r="W133" s="150"/>
      <c r="X133" s="150"/>
      <c r="Y133" s="150"/>
      <c r="Z133" s="150"/>
      <c r="AA133" s="150"/>
      <c r="AB133" s="151"/>
      <c r="AC133" s="151"/>
      <c r="AD133" s="150"/>
      <c r="AE133" s="150"/>
      <c r="AF133" s="150"/>
      <c r="AG133" s="150"/>
      <c r="AH133" s="150"/>
      <c r="AI133" s="150"/>
      <c r="AJ133" s="150"/>
      <c r="AK133" s="150"/>
      <c r="AL133" s="150"/>
      <c r="AM133" s="150"/>
      <c r="AN133" s="150"/>
      <c r="AO133" s="150"/>
      <c r="AP133" s="150"/>
      <c r="AQ133" s="150"/>
      <c r="AR133" s="150"/>
      <c r="AS133" s="150"/>
      <c r="AT133" s="150"/>
      <c r="AU133" s="150"/>
      <c r="AV133" s="150"/>
      <c r="AW133" s="150"/>
      <c r="AX133" s="150"/>
      <c r="AY133" s="150"/>
    </row>
    <row r="134" spans="1:51" ht="12.75" customHeight="1">
      <c r="A134" s="157"/>
      <c r="B134" s="159"/>
      <c r="C134" s="158"/>
      <c r="D134" s="157"/>
      <c r="E134" s="157"/>
      <c r="F134" s="150"/>
      <c r="G134" s="150"/>
      <c r="H134" s="150"/>
      <c r="I134" s="150"/>
      <c r="J134" s="150"/>
      <c r="K134" s="150"/>
      <c r="L134" s="150"/>
      <c r="M134" s="150"/>
      <c r="N134" s="150"/>
      <c r="O134" s="150"/>
      <c r="P134" s="150"/>
      <c r="Q134" s="150"/>
      <c r="R134" s="150"/>
      <c r="S134" s="150"/>
      <c r="T134" s="150"/>
      <c r="U134" s="150"/>
      <c r="V134" s="150"/>
      <c r="W134" s="150"/>
      <c r="X134" s="150"/>
      <c r="Y134" s="150"/>
      <c r="Z134" s="150"/>
      <c r="AA134" s="150"/>
      <c r="AB134" s="151"/>
      <c r="AC134" s="151"/>
      <c r="AD134" s="150"/>
      <c r="AE134" s="150"/>
      <c r="AF134" s="150"/>
      <c r="AG134" s="150"/>
      <c r="AH134" s="150"/>
      <c r="AI134" s="150"/>
      <c r="AJ134" s="150"/>
      <c r="AK134" s="150"/>
      <c r="AL134" s="150"/>
      <c r="AM134" s="150"/>
      <c r="AN134" s="150"/>
      <c r="AO134" s="150"/>
      <c r="AP134" s="150"/>
      <c r="AQ134" s="150"/>
      <c r="AR134" s="150"/>
      <c r="AS134" s="150"/>
      <c r="AT134" s="150"/>
      <c r="AU134" s="150"/>
      <c r="AV134" s="150"/>
      <c r="AW134" s="150"/>
      <c r="AX134" s="150"/>
      <c r="AY134" s="150"/>
    </row>
    <row r="135" spans="1:51" ht="12.75" customHeight="1">
      <c r="A135" s="157"/>
      <c r="B135" s="159"/>
      <c r="C135" s="158"/>
      <c r="D135" s="157"/>
      <c r="E135" s="157"/>
      <c r="F135" s="150"/>
      <c r="G135" s="150"/>
      <c r="H135" s="150"/>
      <c r="I135" s="150"/>
      <c r="J135" s="150"/>
      <c r="K135" s="150"/>
      <c r="L135" s="150"/>
      <c r="M135" s="150"/>
      <c r="N135" s="150"/>
      <c r="O135" s="150"/>
      <c r="P135" s="150"/>
      <c r="Q135" s="150"/>
      <c r="R135" s="150"/>
      <c r="S135" s="150"/>
      <c r="T135" s="150"/>
      <c r="U135" s="150"/>
      <c r="V135" s="150"/>
      <c r="W135" s="150"/>
      <c r="X135" s="150"/>
      <c r="Y135" s="150"/>
      <c r="Z135" s="150"/>
      <c r="AA135" s="150"/>
      <c r="AB135" s="151"/>
      <c r="AC135" s="151"/>
      <c r="AD135" s="150"/>
      <c r="AE135" s="150"/>
      <c r="AF135" s="150"/>
      <c r="AG135" s="150"/>
      <c r="AH135" s="150"/>
      <c r="AI135" s="150"/>
      <c r="AJ135" s="150"/>
      <c r="AK135" s="150"/>
      <c r="AL135" s="150"/>
      <c r="AM135" s="150"/>
      <c r="AN135" s="150"/>
      <c r="AO135" s="150"/>
      <c r="AP135" s="150"/>
      <c r="AQ135" s="150"/>
      <c r="AR135" s="150"/>
      <c r="AS135" s="150"/>
      <c r="AT135" s="150"/>
      <c r="AU135" s="150"/>
      <c r="AV135" s="150"/>
      <c r="AW135" s="150"/>
      <c r="AX135" s="150"/>
      <c r="AY135" s="150"/>
    </row>
    <row r="136" spans="1:51" ht="12.75" customHeight="1">
      <c r="A136" s="157"/>
      <c r="B136" s="159"/>
      <c r="C136" s="158"/>
      <c r="D136" s="157"/>
      <c r="E136" s="157"/>
      <c r="F136" s="150"/>
      <c r="G136" s="150"/>
      <c r="H136" s="150"/>
      <c r="I136" s="150"/>
      <c r="J136" s="150"/>
      <c r="K136" s="150"/>
      <c r="L136" s="150"/>
      <c r="M136" s="150"/>
      <c r="N136" s="150"/>
      <c r="O136" s="150"/>
      <c r="P136" s="150"/>
      <c r="Q136" s="150"/>
      <c r="R136" s="150"/>
      <c r="S136" s="150"/>
      <c r="T136" s="150"/>
      <c r="U136" s="150"/>
      <c r="V136" s="150"/>
      <c r="W136" s="150"/>
      <c r="X136" s="150"/>
      <c r="Y136" s="150"/>
      <c r="Z136" s="150"/>
      <c r="AA136" s="150"/>
      <c r="AB136" s="151"/>
      <c r="AC136" s="151"/>
      <c r="AD136" s="150"/>
      <c r="AE136" s="150"/>
      <c r="AF136" s="150"/>
      <c r="AG136" s="150"/>
      <c r="AH136" s="150"/>
      <c r="AI136" s="150"/>
      <c r="AJ136" s="150"/>
      <c r="AK136" s="150"/>
      <c r="AL136" s="150"/>
      <c r="AM136" s="150"/>
      <c r="AN136" s="150"/>
      <c r="AO136" s="150"/>
      <c r="AP136" s="150"/>
      <c r="AQ136" s="150"/>
      <c r="AR136" s="150"/>
      <c r="AS136" s="150"/>
      <c r="AT136" s="150"/>
      <c r="AU136" s="150"/>
      <c r="AV136" s="150"/>
      <c r="AW136" s="150"/>
      <c r="AX136" s="150"/>
      <c r="AY136" s="150"/>
    </row>
    <row r="137" spans="1:51" ht="12.75" customHeight="1">
      <c r="A137" s="157"/>
      <c r="B137" s="159"/>
      <c r="C137" s="158"/>
      <c r="D137" s="157"/>
      <c r="E137" s="157"/>
      <c r="F137" s="150"/>
      <c r="G137" s="150"/>
      <c r="H137" s="150"/>
      <c r="I137" s="150"/>
      <c r="J137" s="150"/>
      <c r="K137" s="150"/>
      <c r="L137" s="150"/>
      <c r="M137" s="150"/>
      <c r="N137" s="150"/>
      <c r="O137" s="150"/>
      <c r="P137" s="150"/>
      <c r="Q137" s="150"/>
      <c r="R137" s="150"/>
      <c r="S137" s="150"/>
      <c r="T137" s="150"/>
      <c r="U137" s="150"/>
      <c r="V137" s="150"/>
      <c r="W137" s="150"/>
      <c r="X137" s="150"/>
      <c r="Y137" s="150"/>
      <c r="Z137" s="150"/>
      <c r="AA137" s="150"/>
      <c r="AB137" s="151"/>
      <c r="AC137" s="151"/>
      <c r="AD137" s="150"/>
      <c r="AE137" s="150"/>
      <c r="AF137" s="150"/>
      <c r="AG137" s="150"/>
      <c r="AH137" s="150"/>
      <c r="AI137" s="150"/>
      <c r="AJ137" s="150"/>
      <c r="AK137" s="150"/>
      <c r="AL137" s="150"/>
      <c r="AM137" s="150"/>
      <c r="AN137" s="150"/>
      <c r="AO137" s="150"/>
      <c r="AP137" s="150"/>
      <c r="AQ137" s="150"/>
      <c r="AR137" s="150"/>
      <c r="AS137" s="150"/>
      <c r="AT137" s="150"/>
      <c r="AU137" s="150"/>
      <c r="AV137" s="150"/>
      <c r="AW137" s="150"/>
      <c r="AX137" s="150"/>
      <c r="AY137" s="150"/>
    </row>
    <row r="138" spans="1:51" ht="12.75" customHeight="1">
      <c r="A138" s="157"/>
      <c r="B138" s="159"/>
      <c r="C138" s="158"/>
      <c r="D138" s="157"/>
      <c r="E138" s="157"/>
      <c r="F138" s="150"/>
      <c r="G138" s="150"/>
      <c r="H138" s="150"/>
      <c r="I138" s="150"/>
      <c r="J138" s="150"/>
      <c r="K138" s="150"/>
      <c r="L138" s="150"/>
      <c r="M138" s="150"/>
      <c r="N138" s="150"/>
      <c r="O138" s="150"/>
      <c r="P138" s="150"/>
      <c r="Q138" s="150"/>
      <c r="R138" s="150"/>
      <c r="S138" s="150"/>
      <c r="T138" s="150"/>
      <c r="U138" s="150"/>
      <c r="V138" s="150"/>
      <c r="W138" s="150"/>
      <c r="X138" s="150"/>
      <c r="Y138" s="150"/>
      <c r="Z138" s="150"/>
      <c r="AA138" s="150"/>
      <c r="AB138" s="151"/>
      <c r="AC138" s="151"/>
      <c r="AD138" s="150"/>
      <c r="AE138" s="150"/>
      <c r="AF138" s="150"/>
      <c r="AG138" s="150"/>
      <c r="AH138" s="150"/>
      <c r="AI138" s="150"/>
      <c r="AJ138" s="150"/>
      <c r="AK138" s="150"/>
      <c r="AL138" s="150"/>
      <c r="AM138" s="150"/>
      <c r="AN138" s="150"/>
      <c r="AO138" s="150"/>
      <c r="AP138" s="150"/>
      <c r="AQ138" s="150"/>
      <c r="AR138" s="150"/>
      <c r="AS138" s="150"/>
      <c r="AT138" s="150"/>
      <c r="AU138" s="150"/>
      <c r="AV138" s="150"/>
      <c r="AW138" s="150"/>
      <c r="AX138" s="150"/>
      <c r="AY138" s="150"/>
    </row>
    <row r="139" spans="1:51" ht="12.75" customHeight="1">
      <c r="A139" s="157"/>
      <c r="B139" s="159"/>
      <c r="C139" s="158"/>
      <c r="D139" s="157"/>
      <c r="E139" s="157"/>
      <c r="F139" s="150"/>
      <c r="G139" s="150"/>
      <c r="H139" s="150"/>
      <c r="I139" s="150"/>
      <c r="J139" s="150"/>
      <c r="K139" s="150"/>
      <c r="L139" s="150"/>
      <c r="M139" s="150"/>
      <c r="N139" s="150"/>
      <c r="O139" s="150"/>
      <c r="P139" s="150"/>
      <c r="Q139" s="150"/>
      <c r="R139" s="150"/>
      <c r="S139" s="150"/>
      <c r="T139" s="150"/>
      <c r="U139" s="150"/>
      <c r="V139" s="150"/>
      <c r="W139" s="150"/>
      <c r="X139" s="150"/>
      <c r="Y139" s="150"/>
      <c r="Z139" s="150"/>
      <c r="AA139" s="150"/>
      <c r="AB139" s="151"/>
      <c r="AC139" s="151"/>
      <c r="AD139" s="150"/>
      <c r="AE139" s="150"/>
      <c r="AF139" s="150"/>
      <c r="AG139" s="150"/>
      <c r="AH139" s="150"/>
      <c r="AI139" s="150"/>
      <c r="AJ139" s="150"/>
      <c r="AK139" s="150"/>
      <c r="AL139" s="150"/>
      <c r="AM139" s="150"/>
      <c r="AN139" s="150"/>
      <c r="AO139" s="150"/>
      <c r="AP139" s="150"/>
      <c r="AQ139" s="150"/>
      <c r="AR139" s="150"/>
      <c r="AS139" s="150"/>
      <c r="AT139" s="150"/>
      <c r="AU139" s="150"/>
      <c r="AV139" s="150"/>
      <c r="AW139" s="150"/>
      <c r="AX139" s="150"/>
      <c r="AY139" s="150"/>
    </row>
    <row r="140" spans="1:51" ht="12.75" customHeight="1">
      <c r="A140" s="157"/>
      <c r="B140" s="159"/>
      <c r="C140" s="158"/>
      <c r="D140" s="157"/>
      <c r="E140" s="157"/>
      <c r="F140" s="150"/>
      <c r="G140" s="150"/>
      <c r="H140" s="150"/>
      <c r="I140" s="150"/>
      <c r="J140" s="150"/>
      <c r="K140" s="150"/>
      <c r="L140" s="150"/>
      <c r="M140" s="150"/>
      <c r="N140" s="150"/>
      <c r="O140" s="150"/>
      <c r="P140" s="150"/>
      <c r="Q140" s="150"/>
      <c r="R140" s="150"/>
      <c r="S140" s="150"/>
      <c r="T140" s="150"/>
      <c r="U140" s="150"/>
      <c r="V140" s="150"/>
      <c r="W140" s="150"/>
      <c r="X140" s="150"/>
      <c r="Y140" s="150"/>
      <c r="Z140" s="150"/>
      <c r="AA140" s="150"/>
      <c r="AB140" s="151"/>
      <c r="AC140" s="151"/>
      <c r="AD140" s="150"/>
      <c r="AE140" s="150"/>
      <c r="AF140" s="150"/>
      <c r="AG140" s="150"/>
      <c r="AH140" s="150"/>
      <c r="AI140" s="150"/>
      <c r="AJ140" s="150"/>
      <c r="AK140" s="150"/>
      <c r="AL140" s="150"/>
      <c r="AM140" s="150"/>
      <c r="AN140" s="150"/>
      <c r="AO140" s="150"/>
      <c r="AP140" s="150"/>
      <c r="AQ140" s="150"/>
      <c r="AR140" s="150"/>
      <c r="AS140" s="150"/>
      <c r="AT140" s="150"/>
      <c r="AU140" s="150"/>
      <c r="AV140" s="150"/>
      <c r="AW140" s="150"/>
      <c r="AX140" s="150"/>
      <c r="AY140" s="150"/>
    </row>
    <row r="141" spans="1:51" ht="12.75" customHeight="1">
      <c r="A141" s="157"/>
      <c r="B141" s="159"/>
      <c r="C141" s="158"/>
      <c r="D141" s="157"/>
      <c r="E141" s="157"/>
      <c r="F141" s="150"/>
      <c r="G141" s="150"/>
      <c r="H141" s="150"/>
      <c r="I141" s="150"/>
      <c r="J141" s="150"/>
      <c r="K141" s="150"/>
      <c r="L141" s="150"/>
      <c r="M141" s="150"/>
      <c r="N141" s="150"/>
      <c r="O141" s="150"/>
      <c r="P141" s="150"/>
      <c r="Q141" s="150"/>
      <c r="R141" s="150"/>
      <c r="S141" s="150"/>
      <c r="T141" s="150"/>
      <c r="U141" s="150"/>
      <c r="V141" s="150"/>
      <c r="W141" s="150"/>
      <c r="X141" s="150"/>
      <c r="Y141" s="150"/>
      <c r="Z141" s="150"/>
      <c r="AA141" s="150"/>
      <c r="AB141" s="151"/>
      <c r="AC141" s="151"/>
      <c r="AD141" s="150"/>
      <c r="AE141" s="150"/>
      <c r="AF141" s="150"/>
      <c r="AG141" s="150"/>
      <c r="AH141" s="150"/>
      <c r="AI141" s="150"/>
      <c r="AJ141" s="150"/>
      <c r="AK141" s="150"/>
      <c r="AL141" s="150"/>
      <c r="AM141" s="150"/>
      <c r="AN141" s="150"/>
      <c r="AO141" s="150"/>
      <c r="AP141" s="150"/>
      <c r="AQ141" s="150"/>
      <c r="AR141" s="150"/>
      <c r="AS141" s="150"/>
      <c r="AT141" s="150"/>
      <c r="AU141" s="150"/>
      <c r="AV141" s="150"/>
      <c r="AW141" s="150"/>
      <c r="AX141" s="150"/>
      <c r="AY141" s="150"/>
    </row>
    <row r="142" spans="1:51" ht="12.75" customHeight="1">
      <c r="A142" s="157"/>
      <c r="B142" s="159"/>
      <c r="C142" s="158"/>
      <c r="D142" s="157"/>
      <c r="E142" s="157"/>
      <c r="F142" s="150"/>
      <c r="G142" s="150"/>
      <c r="H142" s="150"/>
      <c r="I142" s="150"/>
      <c r="J142" s="150"/>
      <c r="K142" s="150"/>
      <c r="L142" s="150"/>
      <c r="M142" s="150"/>
      <c r="N142" s="150"/>
      <c r="O142" s="150"/>
      <c r="P142" s="150"/>
      <c r="Q142" s="150"/>
      <c r="R142" s="150"/>
      <c r="S142" s="150"/>
      <c r="T142" s="150"/>
      <c r="U142" s="150"/>
      <c r="V142" s="150"/>
      <c r="W142" s="150"/>
      <c r="X142" s="150"/>
      <c r="Y142" s="150"/>
      <c r="Z142" s="150"/>
      <c r="AA142" s="150"/>
      <c r="AB142" s="151"/>
      <c r="AC142" s="151"/>
      <c r="AD142" s="150"/>
      <c r="AE142" s="150"/>
      <c r="AF142" s="150"/>
      <c r="AG142" s="150"/>
      <c r="AH142" s="150"/>
      <c r="AI142" s="150"/>
      <c r="AJ142" s="150"/>
      <c r="AK142" s="150"/>
      <c r="AL142" s="150"/>
      <c r="AM142" s="150"/>
      <c r="AN142" s="150"/>
      <c r="AO142" s="150"/>
      <c r="AP142" s="150"/>
      <c r="AQ142" s="150"/>
      <c r="AR142" s="150"/>
      <c r="AS142" s="150"/>
      <c r="AT142" s="150"/>
      <c r="AU142" s="150"/>
      <c r="AV142" s="150"/>
      <c r="AW142" s="150"/>
      <c r="AX142" s="150"/>
      <c r="AY142" s="150"/>
    </row>
    <row r="143" spans="1:51" ht="12.75" customHeight="1">
      <c r="A143" s="157"/>
      <c r="B143" s="159"/>
      <c r="C143" s="158"/>
      <c r="D143" s="157"/>
      <c r="E143" s="157"/>
      <c r="F143" s="150"/>
      <c r="G143" s="150"/>
      <c r="H143" s="150"/>
      <c r="I143" s="150"/>
      <c r="J143" s="188"/>
      <c r="K143" s="150"/>
      <c r="L143" s="188"/>
      <c r="M143" s="188"/>
      <c r="N143" s="188"/>
      <c r="O143" s="188"/>
      <c r="P143" s="150"/>
      <c r="Q143" s="188"/>
      <c r="R143" s="188"/>
      <c r="S143" s="188"/>
      <c r="T143" s="188"/>
      <c r="U143" s="150"/>
      <c r="V143" s="188"/>
      <c r="W143" s="188"/>
      <c r="X143" s="188"/>
      <c r="Y143" s="150"/>
      <c r="Z143" s="150"/>
      <c r="AA143" s="150"/>
      <c r="AB143" s="151"/>
      <c r="AC143" s="151"/>
      <c r="AD143" s="150"/>
      <c r="AE143" s="150"/>
      <c r="AF143" s="150"/>
      <c r="AG143" s="150"/>
      <c r="AH143" s="150"/>
      <c r="AI143" s="150"/>
      <c r="AJ143" s="150"/>
      <c r="AK143" s="150"/>
      <c r="AL143" s="150"/>
      <c r="AM143" s="150"/>
      <c r="AN143" s="150"/>
      <c r="AO143" s="150"/>
      <c r="AP143" s="150"/>
      <c r="AQ143" s="150"/>
      <c r="AR143" s="150"/>
      <c r="AS143" s="150"/>
      <c r="AT143" s="150"/>
      <c r="AU143" s="150"/>
      <c r="AV143" s="150"/>
      <c r="AW143" s="150"/>
      <c r="AX143" s="150"/>
      <c r="AY143" s="150"/>
    </row>
    <row r="144" spans="1:51" ht="12.75" customHeight="1">
      <c r="A144" s="157"/>
      <c r="B144" s="159"/>
      <c r="C144" s="158"/>
      <c r="D144" s="157"/>
      <c r="E144" s="157"/>
      <c r="F144" s="150"/>
      <c r="G144" s="150"/>
      <c r="H144" s="150"/>
      <c r="I144" s="150"/>
      <c r="J144" s="188"/>
      <c r="K144" s="150"/>
      <c r="L144" s="188"/>
      <c r="M144" s="188"/>
      <c r="N144" s="188"/>
      <c r="O144" s="188"/>
      <c r="P144" s="150"/>
      <c r="Q144" s="188"/>
      <c r="R144" s="188"/>
      <c r="S144" s="188"/>
      <c r="T144" s="188"/>
      <c r="U144" s="150"/>
      <c r="V144" s="188"/>
      <c r="W144" s="188"/>
      <c r="X144" s="188"/>
      <c r="Y144" s="150"/>
      <c r="Z144" s="150"/>
      <c r="AA144" s="150"/>
      <c r="AB144" s="151"/>
      <c r="AC144" s="151"/>
      <c r="AD144" s="150"/>
      <c r="AE144" s="150"/>
      <c r="AF144" s="150"/>
      <c r="AG144" s="150"/>
      <c r="AH144" s="150"/>
      <c r="AI144" s="150"/>
      <c r="AJ144" s="150"/>
      <c r="AK144" s="150"/>
      <c r="AL144" s="150"/>
      <c r="AM144" s="150"/>
      <c r="AN144" s="150"/>
      <c r="AO144" s="150"/>
      <c r="AP144" s="150"/>
      <c r="AQ144" s="150"/>
      <c r="AR144" s="150"/>
      <c r="AS144" s="150"/>
      <c r="AT144" s="150"/>
      <c r="AU144" s="150"/>
      <c r="AV144" s="150"/>
      <c r="AW144" s="150"/>
      <c r="AX144" s="150"/>
      <c r="AY144" s="150"/>
    </row>
    <row r="145" spans="1:51" ht="12.75" customHeight="1">
      <c r="A145" s="157"/>
      <c r="B145" s="159"/>
      <c r="C145" s="158"/>
      <c r="D145" s="157"/>
      <c r="E145" s="157"/>
      <c r="F145" s="150"/>
      <c r="G145" s="150"/>
      <c r="H145" s="150"/>
      <c r="I145" s="150"/>
      <c r="J145" s="188"/>
      <c r="K145" s="150"/>
      <c r="L145" s="188"/>
      <c r="M145" s="188"/>
      <c r="N145" s="188"/>
      <c r="O145" s="188"/>
      <c r="P145" s="150"/>
      <c r="Q145" s="188"/>
      <c r="R145" s="188"/>
      <c r="S145" s="188"/>
      <c r="T145" s="188"/>
      <c r="U145" s="150"/>
      <c r="V145" s="188"/>
      <c r="W145" s="188"/>
      <c r="X145" s="188"/>
      <c r="Y145" s="150"/>
      <c r="Z145" s="150"/>
      <c r="AA145" s="150"/>
      <c r="AB145" s="151"/>
      <c r="AC145" s="151"/>
      <c r="AD145" s="150"/>
      <c r="AE145" s="150"/>
      <c r="AF145" s="150"/>
      <c r="AG145" s="150"/>
      <c r="AH145" s="150"/>
      <c r="AI145" s="150"/>
      <c r="AJ145" s="150"/>
      <c r="AK145" s="150"/>
      <c r="AL145" s="150"/>
      <c r="AM145" s="150"/>
      <c r="AN145" s="150"/>
      <c r="AO145" s="150"/>
      <c r="AP145" s="150"/>
      <c r="AQ145" s="150"/>
      <c r="AR145" s="150"/>
      <c r="AS145" s="150"/>
      <c r="AT145" s="150"/>
      <c r="AU145" s="150"/>
      <c r="AV145" s="150"/>
      <c r="AW145" s="150"/>
      <c r="AX145" s="150"/>
      <c r="AY145" s="150"/>
    </row>
    <row r="146" spans="1:51" ht="12.75" customHeight="1">
      <c r="A146" s="157"/>
      <c r="B146" s="159"/>
      <c r="C146" s="158"/>
      <c r="D146" s="157"/>
      <c r="E146" s="157"/>
      <c r="F146" s="150"/>
      <c r="G146" s="150"/>
      <c r="H146" s="150"/>
      <c r="I146" s="150"/>
      <c r="J146" s="188"/>
      <c r="K146" s="150"/>
      <c r="L146" s="188"/>
      <c r="M146" s="188"/>
      <c r="N146" s="188"/>
      <c r="O146" s="188"/>
      <c r="P146" s="150"/>
      <c r="Q146" s="188"/>
      <c r="R146" s="188"/>
      <c r="S146" s="188"/>
      <c r="T146" s="188"/>
      <c r="U146" s="150"/>
      <c r="V146" s="188"/>
      <c r="W146" s="188"/>
      <c r="X146" s="188"/>
      <c r="Y146" s="150"/>
      <c r="Z146" s="150"/>
      <c r="AA146" s="150"/>
      <c r="AB146" s="151"/>
      <c r="AC146" s="151"/>
      <c r="AD146" s="150"/>
      <c r="AE146" s="150"/>
      <c r="AF146" s="150"/>
      <c r="AG146" s="150"/>
      <c r="AH146" s="150"/>
      <c r="AI146" s="150"/>
      <c r="AJ146" s="150"/>
      <c r="AK146" s="150"/>
      <c r="AL146" s="150"/>
      <c r="AM146" s="150"/>
      <c r="AN146" s="150"/>
      <c r="AO146" s="150"/>
      <c r="AP146" s="150"/>
      <c r="AQ146" s="150"/>
      <c r="AR146" s="150"/>
      <c r="AS146" s="150"/>
      <c r="AT146" s="150"/>
      <c r="AU146" s="150"/>
      <c r="AV146" s="150"/>
      <c r="AW146" s="150"/>
      <c r="AX146" s="150"/>
      <c r="AY146" s="150"/>
    </row>
    <row r="147" spans="1:51" ht="12.75" customHeight="1">
      <c r="A147" s="157"/>
      <c r="B147" s="159"/>
      <c r="C147" s="158"/>
      <c r="D147" s="157"/>
      <c r="E147" s="157"/>
      <c r="F147" s="150"/>
      <c r="G147" s="150"/>
      <c r="H147" s="150"/>
      <c r="I147" s="150"/>
      <c r="J147" s="188"/>
      <c r="K147" s="150"/>
      <c r="L147" s="188"/>
      <c r="M147" s="188"/>
      <c r="N147" s="188"/>
      <c r="O147" s="188"/>
      <c r="P147" s="150"/>
      <c r="Q147" s="188"/>
      <c r="R147" s="188"/>
      <c r="S147" s="188"/>
      <c r="T147" s="188"/>
      <c r="U147" s="150"/>
      <c r="V147" s="188"/>
      <c r="W147" s="188"/>
      <c r="X147" s="188"/>
      <c r="Y147" s="150"/>
      <c r="Z147" s="150"/>
      <c r="AA147" s="150"/>
      <c r="AB147" s="151"/>
      <c r="AC147" s="151"/>
      <c r="AD147" s="150"/>
      <c r="AE147" s="150"/>
      <c r="AF147" s="150"/>
      <c r="AG147" s="150"/>
      <c r="AH147" s="150"/>
      <c r="AI147" s="150"/>
      <c r="AJ147" s="150"/>
      <c r="AK147" s="150"/>
      <c r="AL147" s="150"/>
      <c r="AM147" s="150"/>
      <c r="AN147" s="150"/>
      <c r="AO147" s="150"/>
      <c r="AP147" s="150"/>
      <c r="AQ147" s="150"/>
      <c r="AR147" s="150"/>
      <c r="AS147" s="150"/>
      <c r="AT147" s="150"/>
      <c r="AU147" s="150"/>
      <c r="AV147" s="150"/>
      <c r="AW147" s="150"/>
      <c r="AX147" s="150"/>
      <c r="AY147" s="150"/>
    </row>
    <row r="148" spans="1:51" ht="12.75" customHeight="1">
      <c r="A148" s="157"/>
      <c r="B148" s="159"/>
      <c r="C148" s="158"/>
      <c r="D148" s="157"/>
      <c r="E148" s="157"/>
      <c r="F148" s="150"/>
      <c r="G148" s="150"/>
      <c r="H148" s="150"/>
      <c r="I148" s="150"/>
      <c r="J148" s="188"/>
      <c r="K148" s="150"/>
      <c r="L148" s="188"/>
      <c r="M148" s="188"/>
      <c r="N148" s="188"/>
      <c r="O148" s="188"/>
      <c r="P148" s="150"/>
      <c r="Q148" s="188"/>
      <c r="R148" s="188"/>
      <c r="S148" s="188"/>
      <c r="T148" s="188"/>
      <c r="U148" s="150"/>
      <c r="V148" s="188"/>
      <c r="W148" s="188"/>
      <c r="X148" s="188"/>
      <c r="Y148" s="150"/>
      <c r="Z148" s="150"/>
      <c r="AA148" s="150"/>
      <c r="AB148" s="151"/>
      <c r="AC148" s="151"/>
      <c r="AD148" s="150"/>
      <c r="AE148" s="150"/>
      <c r="AF148" s="150"/>
      <c r="AG148" s="150"/>
      <c r="AH148" s="150"/>
      <c r="AI148" s="150"/>
      <c r="AJ148" s="150"/>
      <c r="AK148" s="150"/>
      <c r="AL148" s="150"/>
      <c r="AM148" s="150"/>
      <c r="AN148" s="150"/>
      <c r="AO148" s="150"/>
      <c r="AP148" s="150"/>
      <c r="AQ148" s="150"/>
      <c r="AR148" s="150"/>
      <c r="AS148" s="150"/>
      <c r="AT148" s="150"/>
      <c r="AU148" s="150"/>
      <c r="AV148" s="150"/>
      <c r="AW148" s="150"/>
      <c r="AX148" s="150"/>
      <c r="AY148" s="150"/>
    </row>
    <row r="149" spans="1:51" ht="12.75" customHeight="1">
      <c r="A149" s="157"/>
      <c r="B149" s="159"/>
      <c r="C149" s="158"/>
      <c r="D149" s="157"/>
      <c r="E149" s="157"/>
      <c r="F149" s="150"/>
      <c r="G149" s="150"/>
      <c r="H149" s="150"/>
      <c r="I149" s="150"/>
      <c r="J149" s="188"/>
      <c r="K149" s="150"/>
      <c r="L149" s="188"/>
      <c r="M149" s="188"/>
      <c r="N149" s="188"/>
      <c r="O149" s="188"/>
      <c r="P149" s="150"/>
      <c r="Q149" s="188"/>
      <c r="R149" s="188"/>
      <c r="S149" s="188"/>
      <c r="T149" s="188"/>
      <c r="U149" s="150"/>
      <c r="V149" s="188"/>
      <c r="W149" s="188"/>
      <c r="X149" s="188"/>
      <c r="Y149" s="150"/>
      <c r="Z149" s="150"/>
      <c r="AA149" s="150"/>
      <c r="AB149" s="151"/>
      <c r="AC149" s="151"/>
      <c r="AD149" s="150"/>
      <c r="AE149" s="150"/>
      <c r="AF149" s="150"/>
      <c r="AG149" s="150"/>
      <c r="AH149" s="150"/>
      <c r="AI149" s="150"/>
      <c r="AJ149" s="150"/>
      <c r="AK149" s="150"/>
      <c r="AL149" s="150"/>
      <c r="AM149" s="150"/>
      <c r="AN149" s="150"/>
      <c r="AO149" s="150"/>
      <c r="AP149" s="150"/>
      <c r="AQ149" s="150"/>
      <c r="AR149" s="150"/>
      <c r="AS149" s="150"/>
      <c r="AT149" s="150"/>
      <c r="AU149" s="150"/>
      <c r="AV149" s="150"/>
      <c r="AW149" s="150"/>
      <c r="AX149" s="150"/>
      <c r="AY149" s="150"/>
    </row>
    <row r="150" spans="1:51" ht="12.75" customHeight="1">
      <c r="A150" s="157"/>
      <c r="B150" s="159"/>
      <c r="C150" s="158"/>
      <c r="D150" s="157"/>
      <c r="E150" s="157"/>
      <c r="F150" s="150"/>
      <c r="G150" s="150"/>
      <c r="H150" s="150"/>
      <c r="I150" s="150"/>
      <c r="J150" s="188"/>
      <c r="K150" s="150"/>
      <c r="L150" s="188"/>
      <c r="M150" s="188"/>
      <c r="N150" s="188"/>
      <c r="O150" s="188"/>
      <c r="P150" s="150"/>
      <c r="Q150" s="188"/>
      <c r="R150" s="188"/>
      <c r="S150" s="188"/>
      <c r="T150" s="188"/>
      <c r="U150" s="150"/>
      <c r="V150" s="188"/>
      <c r="W150" s="188"/>
      <c r="X150" s="188"/>
      <c r="Y150" s="150"/>
      <c r="Z150" s="150"/>
      <c r="AA150" s="150"/>
      <c r="AB150" s="151"/>
      <c r="AC150" s="151"/>
      <c r="AD150" s="150"/>
      <c r="AE150" s="150"/>
      <c r="AF150" s="150"/>
      <c r="AG150" s="150"/>
      <c r="AH150" s="150"/>
      <c r="AI150" s="150"/>
      <c r="AJ150" s="150"/>
      <c r="AK150" s="150"/>
      <c r="AL150" s="150"/>
      <c r="AM150" s="150"/>
      <c r="AN150" s="150"/>
      <c r="AO150" s="150"/>
      <c r="AP150" s="150"/>
      <c r="AQ150" s="150"/>
      <c r="AR150" s="150"/>
      <c r="AS150" s="150"/>
      <c r="AT150" s="150"/>
      <c r="AU150" s="150"/>
      <c r="AV150" s="150"/>
      <c r="AW150" s="150"/>
      <c r="AX150" s="150"/>
      <c r="AY150" s="150"/>
    </row>
    <row r="151" spans="1:51" ht="12.75" customHeight="1">
      <c r="A151" s="157"/>
      <c r="B151" s="159"/>
      <c r="C151" s="158"/>
      <c r="D151" s="157"/>
      <c r="E151" s="157"/>
      <c r="F151" s="150"/>
      <c r="G151" s="150"/>
      <c r="H151" s="150"/>
      <c r="I151" s="150"/>
      <c r="J151" s="188"/>
      <c r="K151" s="150"/>
      <c r="L151" s="188"/>
      <c r="M151" s="188"/>
      <c r="N151" s="188"/>
      <c r="O151" s="188"/>
      <c r="P151" s="150"/>
      <c r="Q151" s="188"/>
      <c r="R151" s="188"/>
      <c r="S151" s="188"/>
      <c r="T151" s="188"/>
      <c r="U151" s="150"/>
      <c r="V151" s="188"/>
      <c r="W151" s="188"/>
      <c r="X151" s="188"/>
      <c r="Y151" s="150"/>
      <c r="Z151" s="150"/>
      <c r="AA151" s="150"/>
      <c r="AB151" s="151"/>
      <c r="AC151" s="151"/>
      <c r="AD151" s="150"/>
      <c r="AE151" s="150"/>
      <c r="AF151" s="150"/>
      <c r="AG151" s="150"/>
      <c r="AH151" s="150"/>
      <c r="AI151" s="150"/>
      <c r="AJ151" s="150"/>
      <c r="AK151" s="150"/>
      <c r="AL151" s="150"/>
      <c r="AM151" s="150"/>
      <c r="AN151" s="150"/>
      <c r="AO151" s="150"/>
      <c r="AP151" s="150"/>
      <c r="AQ151" s="150"/>
      <c r="AR151" s="150"/>
      <c r="AS151" s="150"/>
      <c r="AT151" s="150"/>
      <c r="AU151" s="150"/>
      <c r="AV151" s="150"/>
      <c r="AW151" s="150"/>
      <c r="AX151" s="150"/>
      <c r="AY151" s="150"/>
    </row>
    <row r="152" spans="1:51" ht="12.75" customHeight="1">
      <c r="A152" s="157"/>
      <c r="B152" s="159"/>
      <c r="C152" s="158"/>
      <c r="D152" s="157"/>
      <c r="E152" s="157"/>
      <c r="F152" s="150"/>
      <c r="G152" s="150"/>
      <c r="H152" s="150"/>
      <c r="I152" s="150"/>
      <c r="J152" s="188"/>
      <c r="K152" s="150"/>
      <c r="L152" s="188"/>
      <c r="M152" s="188"/>
      <c r="N152" s="188"/>
      <c r="O152" s="188"/>
      <c r="P152" s="150"/>
      <c r="Q152" s="188"/>
      <c r="R152" s="188"/>
      <c r="S152" s="188"/>
      <c r="T152" s="188"/>
      <c r="U152" s="150"/>
      <c r="V152" s="188"/>
      <c r="W152" s="188"/>
      <c r="X152" s="188"/>
      <c r="Y152" s="150"/>
      <c r="Z152" s="150"/>
      <c r="AA152" s="150"/>
      <c r="AB152" s="151"/>
      <c r="AC152" s="151"/>
      <c r="AD152" s="150"/>
      <c r="AE152" s="150"/>
      <c r="AF152" s="150"/>
      <c r="AG152" s="150"/>
      <c r="AH152" s="150"/>
      <c r="AI152" s="150"/>
      <c r="AJ152" s="150"/>
      <c r="AK152" s="150"/>
      <c r="AL152" s="150"/>
      <c r="AM152" s="150"/>
      <c r="AN152" s="150"/>
      <c r="AO152" s="150"/>
      <c r="AP152" s="150"/>
      <c r="AQ152" s="150"/>
      <c r="AR152" s="150"/>
      <c r="AS152" s="150"/>
      <c r="AT152" s="150"/>
      <c r="AU152" s="150"/>
      <c r="AV152" s="150"/>
      <c r="AW152" s="150"/>
      <c r="AX152" s="150"/>
      <c r="AY152" s="150"/>
    </row>
    <row r="153" spans="1:51" ht="12.75" customHeight="1">
      <c r="A153" s="157"/>
      <c r="B153" s="159"/>
      <c r="C153" s="158"/>
      <c r="D153" s="157"/>
      <c r="E153" s="157"/>
      <c r="F153" s="150"/>
      <c r="G153" s="150"/>
      <c r="H153" s="150"/>
      <c r="I153" s="150"/>
      <c r="J153" s="188"/>
      <c r="K153" s="150"/>
      <c r="L153" s="188"/>
      <c r="M153" s="188"/>
      <c r="N153" s="188"/>
      <c r="O153" s="188"/>
      <c r="P153" s="150"/>
      <c r="Q153" s="188"/>
      <c r="R153" s="188"/>
      <c r="S153" s="188"/>
      <c r="T153" s="188"/>
      <c r="U153" s="150"/>
      <c r="V153" s="188"/>
      <c r="W153" s="188"/>
      <c r="X153" s="188"/>
      <c r="Y153" s="150"/>
      <c r="Z153" s="150"/>
      <c r="AA153" s="150"/>
      <c r="AB153" s="151"/>
      <c r="AC153" s="151"/>
      <c r="AD153" s="150"/>
      <c r="AE153" s="150"/>
      <c r="AF153" s="150"/>
      <c r="AG153" s="150"/>
      <c r="AH153" s="150"/>
      <c r="AI153" s="150"/>
      <c r="AJ153" s="150"/>
      <c r="AK153" s="150"/>
      <c r="AL153" s="150"/>
      <c r="AM153" s="150"/>
      <c r="AN153" s="150"/>
      <c r="AO153" s="150"/>
      <c r="AP153" s="150"/>
      <c r="AQ153" s="150"/>
      <c r="AR153" s="150"/>
      <c r="AS153" s="150"/>
      <c r="AT153" s="150"/>
      <c r="AU153" s="150"/>
      <c r="AV153" s="150"/>
      <c r="AW153" s="150"/>
      <c r="AX153" s="150"/>
      <c r="AY153" s="150"/>
    </row>
    <row r="154" spans="1:51" ht="12.75" customHeight="1">
      <c r="A154" s="157"/>
      <c r="B154" s="159"/>
      <c r="C154" s="158"/>
      <c r="D154" s="157"/>
      <c r="E154" s="157"/>
      <c r="F154" s="150"/>
      <c r="G154" s="150"/>
      <c r="H154" s="150"/>
      <c r="I154" s="150"/>
      <c r="J154" s="188"/>
      <c r="K154" s="150"/>
      <c r="L154" s="188"/>
      <c r="M154" s="188"/>
      <c r="N154" s="188"/>
      <c r="O154" s="188"/>
      <c r="P154" s="150"/>
      <c r="Q154" s="188"/>
      <c r="R154" s="188"/>
      <c r="S154" s="188"/>
      <c r="T154" s="188"/>
      <c r="U154" s="150"/>
      <c r="V154" s="188"/>
      <c r="W154" s="188"/>
      <c r="X154" s="188"/>
      <c r="Y154" s="150"/>
      <c r="Z154" s="150"/>
      <c r="AA154" s="150"/>
      <c r="AB154" s="151"/>
      <c r="AC154" s="151"/>
      <c r="AD154" s="150"/>
      <c r="AE154" s="150"/>
      <c r="AF154" s="150"/>
      <c r="AG154" s="150"/>
      <c r="AH154" s="150"/>
      <c r="AI154" s="150"/>
      <c r="AJ154" s="150"/>
      <c r="AK154" s="150"/>
      <c r="AL154" s="150"/>
      <c r="AM154" s="150"/>
      <c r="AN154" s="150"/>
      <c r="AO154" s="150"/>
      <c r="AP154" s="150"/>
      <c r="AQ154" s="150"/>
      <c r="AR154" s="150"/>
      <c r="AS154" s="150"/>
      <c r="AT154" s="150"/>
      <c r="AU154" s="150"/>
      <c r="AV154" s="150"/>
      <c r="AW154" s="150"/>
      <c r="AX154" s="150"/>
      <c r="AY154" s="150"/>
    </row>
    <row r="155" spans="1:51" ht="12.75" customHeight="1">
      <c r="A155" s="157"/>
      <c r="B155" s="159"/>
      <c r="C155" s="158"/>
      <c r="D155" s="157"/>
      <c r="E155" s="157"/>
      <c r="F155" s="150"/>
      <c r="G155" s="150"/>
      <c r="H155" s="150"/>
      <c r="I155" s="150"/>
      <c r="J155" s="188"/>
      <c r="K155" s="150"/>
      <c r="L155" s="188"/>
      <c r="M155" s="188"/>
      <c r="N155" s="188"/>
      <c r="O155" s="188"/>
      <c r="P155" s="150"/>
      <c r="Q155" s="188"/>
      <c r="R155" s="188"/>
      <c r="S155" s="188"/>
      <c r="T155" s="188"/>
      <c r="U155" s="150"/>
      <c r="V155" s="188"/>
      <c r="W155" s="188"/>
      <c r="X155" s="188"/>
      <c r="Y155" s="150"/>
      <c r="Z155" s="150"/>
      <c r="AA155" s="150"/>
      <c r="AB155" s="151"/>
      <c r="AC155" s="151"/>
      <c r="AD155" s="150"/>
      <c r="AE155" s="150"/>
      <c r="AF155" s="150"/>
      <c r="AG155" s="150"/>
      <c r="AH155" s="150"/>
      <c r="AI155" s="150"/>
      <c r="AJ155" s="150"/>
      <c r="AK155" s="150"/>
      <c r="AL155" s="150"/>
      <c r="AM155" s="150"/>
      <c r="AN155" s="150"/>
      <c r="AO155" s="150"/>
      <c r="AP155" s="150"/>
      <c r="AQ155" s="150"/>
      <c r="AR155" s="150"/>
      <c r="AS155" s="150"/>
      <c r="AT155" s="150"/>
      <c r="AU155" s="150"/>
      <c r="AV155" s="150"/>
      <c r="AW155" s="150"/>
      <c r="AX155" s="150"/>
      <c r="AY155" s="150"/>
    </row>
    <row r="156" spans="1:51" ht="12.75" customHeight="1">
      <c r="A156" s="157"/>
      <c r="B156" s="159"/>
      <c r="C156" s="158"/>
      <c r="D156" s="157"/>
      <c r="E156" s="157"/>
      <c r="F156" s="150"/>
      <c r="G156" s="150"/>
      <c r="H156" s="150"/>
      <c r="I156" s="150"/>
      <c r="J156" s="188"/>
      <c r="K156" s="150"/>
      <c r="L156" s="188"/>
      <c r="M156" s="188"/>
      <c r="N156" s="188"/>
      <c r="O156" s="188"/>
      <c r="P156" s="150"/>
      <c r="Q156" s="188"/>
      <c r="R156" s="188"/>
      <c r="S156" s="188"/>
      <c r="T156" s="188"/>
      <c r="U156" s="150"/>
      <c r="V156" s="188"/>
      <c r="W156" s="188"/>
      <c r="X156" s="188"/>
      <c r="Y156" s="150"/>
      <c r="Z156" s="150"/>
      <c r="AA156" s="150"/>
      <c r="AB156" s="151"/>
      <c r="AC156" s="151"/>
      <c r="AD156" s="150"/>
      <c r="AE156" s="150"/>
      <c r="AF156" s="150"/>
      <c r="AG156" s="150"/>
      <c r="AH156" s="150"/>
      <c r="AI156" s="150"/>
      <c r="AJ156" s="150"/>
      <c r="AK156" s="150"/>
      <c r="AL156" s="150"/>
      <c r="AM156" s="150"/>
      <c r="AN156" s="150"/>
      <c r="AO156" s="150"/>
      <c r="AP156" s="150"/>
      <c r="AQ156" s="150"/>
      <c r="AR156" s="150"/>
      <c r="AS156" s="150"/>
      <c r="AT156" s="150"/>
      <c r="AU156" s="150"/>
      <c r="AV156" s="150"/>
      <c r="AW156" s="150"/>
      <c r="AX156" s="150"/>
      <c r="AY156" s="150"/>
    </row>
    <row r="157" spans="1:51" ht="12.75" customHeight="1">
      <c r="A157" s="157"/>
      <c r="B157" s="159"/>
      <c r="C157" s="158"/>
      <c r="D157" s="157"/>
      <c r="E157" s="157"/>
      <c r="F157" s="150"/>
      <c r="G157" s="150"/>
      <c r="H157" s="150"/>
      <c r="I157" s="150"/>
      <c r="J157" s="188"/>
      <c r="K157" s="150"/>
      <c r="L157" s="188"/>
      <c r="M157" s="188"/>
      <c r="N157" s="188"/>
      <c r="O157" s="188"/>
      <c r="P157" s="150"/>
      <c r="Q157" s="188"/>
      <c r="R157" s="188"/>
      <c r="S157" s="188"/>
      <c r="T157" s="188"/>
      <c r="U157" s="150"/>
      <c r="V157" s="188"/>
      <c r="W157" s="188"/>
      <c r="X157" s="188"/>
      <c r="Y157" s="150"/>
      <c r="Z157" s="150"/>
      <c r="AA157" s="150"/>
      <c r="AB157" s="151"/>
      <c r="AC157" s="151"/>
      <c r="AD157" s="150"/>
      <c r="AE157" s="150"/>
      <c r="AF157" s="150"/>
      <c r="AG157" s="150"/>
      <c r="AH157" s="150"/>
      <c r="AI157" s="150"/>
      <c r="AJ157" s="150"/>
      <c r="AK157" s="150"/>
      <c r="AL157" s="150"/>
      <c r="AM157" s="150"/>
      <c r="AN157" s="150"/>
      <c r="AO157" s="150"/>
      <c r="AP157" s="150"/>
      <c r="AQ157" s="150"/>
      <c r="AR157" s="150"/>
      <c r="AS157" s="150"/>
      <c r="AT157" s="150"/>
      <c r="AU157" s="150"/>
      <c r="AV157" s="150"/>
      <c r="AW157" s="150"/>
      <c r="AX157" s="150"/>
      <c r="AY157" s="150"/>
    </row>
    <row r="158" spans="1:51" ht="12.75" customHeight="1">
      <c r="A158" s="157"/>
      <c r="B158" s="159"/>
      <c r="C158" s="158"/>
      <c r="D158" s="157"/>
      <c r="E158" s="157"/>
      <c r="F158" s="150"/>
      <c r="G158" s="150"/>
      <c r="H158" s="150"/>
      <c r="I158" s="150"/>
      <c r="J158" s="188"/>
      <c r="K158" s="150"/>
      <c r="L158" s="188"/>
      <c r="M158" s="188"/>
      <c r="N158" s="188"/>
      <c r="O158" s="188"/>
      <c r="P158" s="150"/>
      <c r="Q158" s="188"/>
      <c r="R158" s="188"/>
      <c r="S158" s="188"/>
      <c r="T158" s="188"/>
      <c r="U158" s="150"/>
      <c r="V158" s="188"/>
      <c r="W158" s="188"/>
      <c r="X158" s="188"/>
      <c r="Y158" s="150"/>
      <c r="Z158" s="150"/>
      <c r="AA158" s="150"/>
      <c r="AB158" s="151"/>
      <c r="AC158" s="151"/>
      <c r="AD158" s="150"/>
      <c r="AE158" s="150"/>
      <c r="AF158" s="150"/>
      <c r="AG158" s="150"/>
      <c r="AH158" s="150"/>
      <c r="AI158" s="150"/>
      <c r="AJ158" s="150"/>
      <c r="AK158" s="150"/>
      <c r="AL158" s="150"/>
      <c r="AM158" s="150"/>
      <c r="AN158" s="150"/>
      <c r="AO158" s="150"/>
      <c r="AP158" s="150"/>
      <c r="AQ158" s="150"/>
      <c r="AR158" s="150"/>
      <c r="AS158" s="150"/>
      <c r="AT158" s="150"/>
      <c r="AU158" s="150"/>
      <c r="AV158" s="150"/>
      <c r="AW158" s="150"/>
      <c r="AX158" s="150"/>
      <c r="AY158" s="150"/>
    </row>
    <row r="159" spans="1:51" ht="12.75" customHeight="1">
      <c r="A159" s="157"/>
      <c r="B159" s="159"/>
      <c r="C159" s="158"/>
      <c r="D159" s="157"/>
      <c r="E159" s="157"/>
      <c r="F159" s="150"/>
      <c r="G159" s="150"/>
      <c r="H159" s="150"/>
      <c r="I159" s="150"/>
      <c r="J159" s="188"/>
      <c r="K159" s="150"/>
      <c r="L159" s="188"/>
      <c r="M159" s="188"/>
      <c r="N159" s="188"/>
      <c r="O159" s="188"/>
      <c r="P159" s="150"/>
      <c r="Q159" s="188"/>
      <c r="R159" s="188"/>
      <c r="S159" s="188"/>
      <c r="T159" s="188"/>
      <c r="U159" s="150"/>
      <c r="V159" s="188"/>
      <c r="W159" s="188"/>
      <c r="X159" s="188"/>
      <c r="Y159" s="150"/>
      <c r="Z159" s="150"/>
      <c r="AA159" s="150"/>
      <c r="AB159" s="151"/>
      <c r="AC159" s="151"/>
      <c r="AD159" s="150"/>
      <c r="AE159" s="150"/>
      <c r="AF159" s="150"/>
      <c r="AG159" s="150"/>
      <c r="AH159" s="150"/>
      <c r="AI159" s="150"/>
      <c r="AJ159" s="150"/>
      <c r="AK159" s="150"/>
      <c r="AL159" s="150"/>
      <c r="AM159" s="150"/>
      <c r="AN159" s="150"/>
      <c r="AO159" s="150"/>
      <c r="AP159" s="150"/>
      <c r="AQ159" s="150"/>
      <c r="AR159" s="150"/>
      <c r="AS159" s="150"/>
      <c r="AT159" s="150"/>
      <c r="AU159" s="150"/>
      <c r="AV159" s="150"/>
      <c r="AW159" s="150"/>
      <c r="AX159" s="150"/>
      <c r="AY159" s="150"/>
    </row>
    <row r="160" spans="1:51" ht="14.25" customHeight="1">
      <c r="A160" s="157"/>
      <c r="B160" s="159"/>
      <c r="C160" s="158"/>
      <c r="D160" s="157"/>
      <c r="E160" s="157"/>
      <c r="F160" s="157"/>
      <c r="G160" s="157"/>
      <c r="H160" s="157"/>
      <c r="I160" s="157"/>
      <c r="J160" s="188"/>
      <c r="K160" s="150"/>
      <c r="L160" s="188"/>
      <c r="M160" s="188"/>
      <c r="N160" s="188"/>
      <c r="O160" s="188"/>
      <c r="P160" s="150"/>
      <c r="Q160" s="188"/>
      <c r="R160" s="188"/>
      <c r="S160" s="188"/>
      <c r="T160" s="188"/>
      <c r="U160" s="150"/>
      <c r="V160" s="188"/>
      <c r="W160" s="188"/>
      <c r="X160" s="188"/>
      <c r="Y160" s="150"/>
      <c r="Z160" s="150"/>
      <c r="AA160" s="150"/>
      <c r="AB160" s="151"/>
      <c r="AC160" s="151"/>
      <c r="AD160" s="150"/>
      <c r="AE160" s="150"/>
      <c r="AF160" s="150"/>
      <c r="AG160" s="150"/>
      <c r="AH160" s="150"/>
      <c r="AI160" s="150"/>
      <c r="AJ160" s="150"/>
      <c r="AK160" s="150"/>
      <c r="AL160" s="150"/>
      <c r="AM160" s="150"/>
      <c r="AN160" s="150"/>
      <c r="AO160" s="150"/>
      <c r="AP160" s="150"/>
      <c r="AQ160" s="150"/>
      <c r="AR160" s="150"/>
      <c r="AS160" s="150"/>
      <c r="AT160" s="150"/>
      <c r="AU160" s="150"/>
      <c r="AV160" s="150"/>
      <c r="AW160" s="150"/>
      <c r="AX160" s="150"/>
      <c r="AY160" s="150"/>
    </row>
    <row r="161" spans="1:51" ht="14.25" customHeight="1">
      <c r="A161" s="150"/>
      <c r="B161" s="159"/>
      <c r="C161" s="158"/>
      <c r="D161" s="157"/>
      <c r="E161" s="157"/>
      <c r="F161" s="150"/>
      <c r="G161" s="150"/>
      <c r="H161" s="150"/>
      <c r="I161" s="150"/>
      <c r="J161" s="150"/>
      <c r="K161" s="150"/>
      <c r="L161" s="150"/>
      <c r="M161" s="150"/>
      <c r="N161" s="150"/>
      <c r="O161" s="150"/>
      <c r="P161" s="150"/>
      <c r="Q161" s="150"/>
      <c r="R161" s="150"/>
      <c r="S161" s="150"/>
      <c r="T161" s="150"/>
      <c r="U161" s="150"/>
      <c r="V161" s="150"/>
      <c r="W161" s="150"/>
      <c r="X161" s="150"/>
      <c r="Y161" s="150"/>
      <c r="Z161" s="150"/>
      <c r="AA161" s="150"/>
      <c r="AB161" s="151"/>
      <c r="AC161" s="151"/>
      <c r="AD161" s="150"/>
      <c r="AE161" s="150"/>
      <c r="AF161" s="150"/>
      <c r="AG161" s="150"/>
      <c r="AH161" s="150"/>
      <c r="AI161" s="150"/>
      <c r="AJ161" s="150"/>
      <c r="AK161" s="150"/>
      <c r="AL161" s="150"/>
      <c r="AM161" s="150"/>
      <c r="AN161" s="150"/>
      <c r="AO161" s="150"/>
      <c r="AP161" s="150"/>
      <c r="AQ161" s="150"/>
      <c r="AR161" s="150"/>
      <c r="AS161" s="150"/>
      <c r="AT161" s="150"/>
      <c r="AU161" s="150"/>
      <c r="AV161" s="150"/>
      <c r="AW161" s="150"/>
      <c r="AX161" s="150"/>
      <c r="AY161" s="188"/>
    </row>
    <row r="162" spans="1:51" ht="14.25" customHeight="1">
      <c r="A162" s="150"/>
      <c r="B162" s="159"/>
      <c r="C162" s="158"/>
      <c r="D162" s="157"/>
      <c r="E162" s="157"/>
      <c r="F162" s="150"/>
      <c r="G162" s="150"/>
      <c r="H162" s="150"/>
      <c r="I162" s="150"/>
      <c r="J162" s="150"/>
      <c r="K162" s="150"/>
      <c r="L162" s="150"/>
      <c r="M162" s="150"/>
      <c r="N162" s="150"/>
      <c r="O162" s="150"/>
      <c r="P162" s="150"/>
      <c r="Q162" s="150"/>
      <c r="R162" s="150"/>
      <c r="S162" s="150"/>
      <c r="T162" s="150"/>
      <c r="U162" s="150"/>
      <c r="V162" s="150"/>
      <c r="W162" s="150"/>
      <c r="X162" s="150"/>
      <c r="Y162" s="150"/>
      <c r="Z162" s="150"/>
      <c r="AA162" s="150"/>
      <c r="AB162" s="151"/>
      <c r="AC162" s="151"/>
      <c r="AD162" s="150"/>
      <c r="AE162" s="150"/>
      <c r="AF162" s="150"/>
      <c r="AG162" s="150"/>
      <c r="AH162" s="150"/>
      <c r="AI162" s="150"/>
      <c r="AJ162" s="150"/>
      <c r="AK162" s="150"/>
      <c r="AL162" s="150"/>
      <c r="AM162" s="150"/>
      <c r="AN162" s="150"/>
      <c r="AO162" s="150"/>
      <c r="AP162" s="150"/>
      <c r="AQ162" s="150"/>
      <c r="AR162" s="150"/>
      <c r="AS162" s="150"/>
      <c r="AT162" s="150"/>
      <c r="AU162" s="150"/>
      <c r="AV162" s="150"/>
      <c r="AW162" s="150"/>
      <c r="AX162" s="150"/>
      <c r="AY162" s="188"/>
    </row>
    <row r="163" spans="1:51" ht="14.25" customHeight="1">
      <c r="A163" s="150"/>
      <c r="B163" s="159"/>
      <c r="C163" s="158"/>
      <c r="D163" s="157"/>
      <c r="E163" s="157"/>
      <c r="F163" s="150"/>
      <c r="G163" s="150"/>
      <c r="H163" s="150"/>
      <c r="I163" s="150"/>
      <c r="J163" s="150"/>
      <c r="K163" s="150"/>
      <c r="L163" s="150"/>
      <c r="M163" s="150"/>
      <c r="N163" s="150"/>
      <c r="O163" s="150"/>
      <c r="P163" s="150"/>
      <c r="Q163" s="150"/>
      <c r="R163" s="150"/>
      <c r="S163" s="150"/>
      <c r="T163" s="150"/>
      <c r="U163" s="150"/>
      <c r="V163" s="150"/>
      <c r="W163" s="150"/>
      <c r="X163" s="150"/>
      <c r="Y163" s="150"/>
      <c r="Z163" s="150"/>
      <c r="AA163" s="150"/>
      <c r="AB163" s="151"/>
      <c r="AC163" s="151"/>
      <c r="AD163" s="150"/>
      <c r="AE163" s="150"/>
      <c r="AF163" s="150"/>
      <c r="AG163" s="150"/>
      <c r="AH163" s="150"/>
      <c r="AI163" s="150"/>
      <c r="AJ163" s="150"/>
      <c r="AK163" s="150"/>
      <c r="AL163" s="150"/>
      <c r="AM163" s="150"/>
      <c r="AN163" s="150"/>
      <c r="AO163" s="150"/>
      <c r="AP163" s="150"/>
      <c r="AQ163" s="150"/>
      <c r="AR163" s="150"/>
      <c r="AS163" s="150"/>
      <c r="AT163" s="150"/>
      <c r="AU163" s="150"/>
      <c r="AV163" s="150"/>
      <c r="AW163" s="150"/>
      <c r="AX163" s="150"/>
      <c r="AY163" s="188"/>
    </row>
    <row r="164" spans="1:51" ht="14.25" customHeight="1">
      <c r="A164" s="150"/>
      <c r="B164" s="159"/>
      <c r="C164" s="158"/>
      <c r="D164" s="157"/>
      <c r="E164" s="157"/>
      <c r="F164" s="150"/>
      <c r="G164" s="150"/>
      <c r="H164" s="150"/>
      <c r="I164" s="150"/>
      <c r="J164" s="150"/>
      <c r="K164" s="150"/>
      <c r="L164" s="150"/>
      <c r="M164" s="150"/>
      <c r="N164" s="150"/>
      <c r="O164" s="150"/>
      <c r="P164" s="150"/>
      <c r="Q164" s="150"/>
      <c r="R164" s="150"/>
      <c r="S164" s="150"/>
      <c r="T164" s="150"/>
      <c r="U164" s="150"/>
      <c r="V164" s="150"/>
      <c r="W164" s="150"/>
      <c r="X164" s="150"/>
      <c r="Y164" s="150"/>
      <c r="Z164" s="150"/>
      <c r="AA164" s="150"/>
      <c r="AB164" s="151"/>
      <c r="AC164" s="151"/>
      <c r="AD164" s="150"/>
      <c r="AE164" s="150"/>
      <c r="AF164" s="150"/>
      <c r="AG164" s="150"/>
      <c r="AH164" s="150"/>
      <c r="AI164" s="150"/>
      <c r="AJ164" s="150"/>
      <c r="AK164" s="150"/>
      <c r="AL164" s="150"/>
      <c r="AM164" s="150"/>
      <c r="AN164" s="150"/>
      <c r="AO164" s="150"/>
      <c r="AP164" s="150"/>
      <c r="AQ164" s="150"/>
      <c r="AR164" s="150"/>
      <c r="AS164" s="150"/>
      <c r="AT164" s="150"/>
      <c r="AU164" s="150"/>
      <c r="AV164" s="150"/>
      <c r="AW164" s="150"/>
      <c r="AX164" s="150"/>
      <c r="AY164" s="188"/>
    </row>
    <row r="165" spans="1:51" ht="14.25" customHeight="1">
      <c r="A165" s="150"/>
      <c r="B165" s="159"/>
      <c r="C165" s="158"/>
      <c r="D165" s="157"/>
      <c r="E165" s="157"/>
      <c r="F165" s="150"/>
      <c r="G165" s="150"/>
      <c r="H165" s="150"/>
      <c r="I165" s="150"/>
      <c r="J165" s="150"/>
      <c r="K165" s="150"/>
      <c r="L165" s="150"/>
      <c r="M165" s="150"/>
      <c r="N165" s="150"/>
      <c r="O165" s="150"/>
      <c r="P165" s="150"/>
      <c r="Q165" s="150"/>
      <c r="R165" s="150"/>
      <c r="S165" s="150"/>
      <c r="T165" s="150"/>
      <c r="U165" s="150"/>
      <c r="V165" s="150"/>
      <c r="W165" s="150"/>
      <c r="X165" s="150"/>
      <c r="Y165" s="150"/>
      <c r="Z165" s="150"/>
      <c r="AA165" s="150"/>
      <c r="AB165" s="151"/>
      <c r="AC165" s="151"/>
      <c r="AD165" s="150"/>
      <c r="AE165" s="150"/>
      <c r="AF165" s="150"/>
      <c r="AG165" s="150"/>
      <c r="AH165" s="150"/>
      <c r="AI165" s="150"/>
      <c r="AJ165" s="150"/>
      <c r="AK165" s="150"/>
      <c r="AL165" s="150"/>
      <c r="AM165" s="150"/>
      <c r="AN165" s="150"/>
      <c r="AO165" s="150"/>
      <c r="AP165" s="150"/>
      <c r="AQ165" s="150"/>
      <c r="AR165" s="150"/>
      <c r="AS165" s="150"/>
      <c r="AT165" s="150"/>
      <c r="AU165" s="150"/>
      <c r="AV165" s="150"/>
      <c r="AW165" s="150"/>
      <c r="AX165" s="150"/>
      <c r="AY165" s="188"/>
    </row>
    <row r="166" spans="1:51" ht="14.25" customHeight="1">
      <c r="A166" s="150"/>
      <c r="B166" s="159"/>
      <c r="C166" s="158"/>
      <c r="D166" s="157"/>
      <c r="E166" s="157"/>
      <c r="F166" s="150"/>
      <c r="G166" s="150"/>
      <c r="H166" s="150"/>
      <c r="I166" s="150"/>
      <c r="J166" s="150"/>
      <c r="K166" s="150"/>
      <c r="L166" s="150"/>
      <c r="M166" s="150"/>
      <c r="N166" s="150"/>
      <c r="O166" s="150"/>
      <c r="P166" s="150"/>
      <c r="Q166" s="150"/>
      <c r="R166" s="150"/>
      <c r="S166" s="150"/>
      <c r="T166" s="150"/>
      <c r="U166" s="150"/>
      <c r="V166" s="150"/>
      <c r="W166" s="150"/>
      <c r="X166" s="150"/>
      <c r="Y166" s="150"/>
      <c r="Z166" s="150"/>
      <c r="AA166" s="150"/>
      <c r="AB166" s="151"/>
      <c r="AC166" s="151"/>
      <c r="AD166" s="150"/>
      <c r="AE166" s="150"/>
      <c r="AF166" s="150"/>
      <c r="AG166" s="150"/>
      <c r="AH166" s="150"/>
      <c r="AI166" s="150"/>
      <c r="AJ166" s="150"/>
      <c r="AK166" s="150"/>
      <c r="AL166" s="150"/>
      <c r="AM166" s="150"/>
      <c r="AN166" s="150"/>
      <c r="AO166" s="150"/>
      <c r="AP166" s="150"/>
      <c r="AQ166" s="150"/>
      <c r="AR166" s="150"/>
      <c r="AS166" s="150"/>
      <c r="AT166" s="150"/>
      <c r="AU166" s="150"/>
      <c r="AV166" s="150"/>
      <c r="AW166" s="150"/>
      <c r="AX166" s="150"/>
      <c r="AY166" s="188"/>
    </row>
    <row r="167" spans="1:51" ht="14.25" customHeight="1">
      <c r="A167" s="150"/>
      <c r="B167" s="159"/>
      <c r="C167" s="158"/>
      <c r="D167" s="157"/>
      <c r="E167" s="157"/>
      <c r="F167" s="150"/>
      <c r="G167" s="150"/>
      <c r="H167" s="150"/>
      <c r="I167" s="150"/>
      <c r="J167" s="150"/>
      <c r="K167" s="150"/>
      <c r="L167" s="150"/>
      <c r="M167" s="150"/>
      <c r="N167" s="150"/>
      <c r="O167" s="150"/>
      <c r="P167" s="150"/>
      <c r="Q167" s="150"/>
      <c r="R167" s="150"/>
      <c r="S167" s="150"/>
      <c r="T167" s="150"/>
      <c r="U167" s="150"/>
      <c r="V167" s="150"/>
      <c r="W167" s="150"/>
      <c r="X167" s="150"/>
      <c r="Y167" s="150"/>
      <c r="Z167" s="150"/>
      <c r="AA167" s="150"/>
      <c r="AB167" s="151"/>
      <c r="AC167" s="151"/>
      <c r="AD167" s="150"/>
      <c r="AE167" s="150"/>
      <c r="AF167" s="150"/>
      <c r="AG167" s="150"/>
      <c r="AH167" s="150"/>
      <c r="AI167" s="150"/>
      <c r="AJ167" s="150"/>
      <c r="AK167" s="150"/>
      <c r="AL167" s="150"/>
      <c r="AM167" s="150"/>
      <c r="AN167" s="150"/>
      <c r="AO167" s="150"/>
      <c r="AP167" s="150"/>
      <c r="AQ167" s="150"/>
      <c r="AR167" s="150"/>
      <c r="AS167" s="150"/>
      <c r="AT167" s="150"/>
      <c r="AU167" s="150"/>
      <c r="AV167" s="150"/>
      <c r="AW167" s="150"/>
      <c r="AX167" s="150"/>
      <c r="AY167" s="188"/>
    </row>
    <row r="168" spans="1:51" ht="14.25" customHeight="1">
      <c r="A168" s="150"/>
      <c r="B168" s="159"/>
      <c r="C168" s="158"/>
      <c r="D168" s="157"/>
      <c r="E168" s="157"/>
      <c r="F168" s="150"/>
      <c r="G168" s="150"/>
      <c r="H168" s="150"/>
      <c r="I168" s="150"/>
      <c r="J168" s="150"/>
      <c r="K168" s="150"/>
      <c r="L168" s="150"/>
      <c r="M168" s="150"/>
      <c r="N168" s="150"/>
      <c r="O168" s="150"/>
      <c r="P168" s="150"/>
      <c r="Q168" s="150"/>
      <c r="R168" s="150"/>
      <c r="S168" s="150"/>
      <c r="T168" s="150"/>
      <c r="U168" s="150"/>
      <c r="V168" s="150"/>
      <c r="W168" s="150"/>
      <c r="X168" s="150"/>
      <c r="Y168" s="150"/>
      <c r="Z168" s="150"/>
      <c r="AA168" s="150"/>
      <c r="AB168" s="151"/>
      <c r="AC168" s="151"/>
      <c r="AD168" s="150"/>
      <c r="AE168" s="150"/>
      <c r="AF168" s="150"/>
      <c r="AG168" s="150"/>
      <c r="AH168" s="150"/>
      <c r="AI168" s="150"/>
      <c r="AJ168" s="150"/>
      <c r="AK168" s="150"/>
      <c r="AL168" s="150"/>
      <c r="AM168" s="150"/>
      <c r="AN168" s="150"/>
      <c r="AO168" s="150"/>
      <c r="AP168" s="150"/>
      <c r="AQ168" s="150"/>
      <c r="AR168" s="150"/>
      <c r="AS168" s="150"/>
      <c r="AT168" s="150"/>
      <c r="AU168" s="150"/>
      <c r="AV168" s="150"/>
      <c r="AW168" s="150"/>
      <c r="AX168" s="150"/>
      <c r="AY168" s="188"/>
    </row>
    <row r="169" spans="1:51" ht="14.25" customHeight="1">
      <c r="A169" s="150"/>
      <c r="B169" s="159"/>
      <c r="C169" s="158"/>
      <c r="D169" s="157"/>
      <c r="E169" s="157"/>
      <c r="F169" s="150"/>
      <c r="G169" s="150"/>
      <c r="H169" s="150"/>
      <c r="I169" s="150"/>
      <c r="J169" s="150"/>
      <c r="K169" s="150"/>
      <c r="L169" s="150"/>
      <c r="M169" s="150"/>
      <c r="N169" s="150"/>
      <c r="O169" s="150"/>
      <c r="P169" s="150"/>
      <c r="Q169" s="150"/>
      <c r="R169" s="150"/>
      <c r="S169" s="150"/>
      <c r="T169" s="150"/>
      <c r="U169" s="150"/>
      <c r="V169" s="150"/>
      <c r="W169" s="150"/>
      <c r="X169" s="150"/>
      <c r="Y169" s="150"/>
      <c r="Z169" s="150"/>
      <c r="AA169" s="150"/>
      <c r="AB169" s="151"/>
      <c r="AC169" s="151"/>
      <c r="AD169" s="150"/>
      <c r="AE169" s="150"/>
      <c r="AF169" s="150"/>
      <c r="AG169" s="150"/>
      <c r="AH169" s="150"/>
      <c r="AI169" s="150"/>
      <c r="AJ169" s="150"/>
      <c r="AK169" s="150"/>
      <c r="AL169" s="150"/>
      <c r="AM169" s="150"/>
      <c r="AN169" s="150"/>
      <c r="AO169" s="150"/>
      <c r="AP169" s="150"/>
      <c r="AQ169" s="150"/>
      <c r="AR169" s="150"/>
      <c r="AS169" s="150"/>
      <c r="AT169" s="150"/>
      <c r="AU169" s="150"/>
      <c r="AV169" s="150"/>
      <c r="AW169" s="150"/>
      <c r="AX169" s="150"/>
      <c r="AY169" s="188"/>
    </row>
    <row r="170" spans="1:51" ht="14.25" customHeight="1">
      <c r="A170" s="150"/>
      <c r="B170" s="159"/>
      <c r="C170" s="158"/>
      <c r="D170" s="157"/>
      <c r="E170" s="157"/>
      <c r="F170" s="150"/>
      <c r="G170" s="150"/>
      <c r="H170" s="150"/>
      <c r="I170" s="150"/>
      <c r="J170" s="150"/>
      <c r="K170" s="150"/>
      <c r="L170" s="150"/>
      <c r="M170" s="150"/>
      <c r="N170" s="150"/>
      <c r="O170" s="150"/>
      <c r="P170" s="150"/>
      <c r="Q170" s="150"/>
      <c r="R170" s="150"/>
      <c r="S170" s="150"/>
      <c r="T170" s="150"/>
      <c r="U170" s="150"/>
      <c r="V170" s="150"/>
      <c r="W170" s="150"/>
      <c r="X170" s="150"/>
      <c r="Y170" s="150"/>
      <c r="Z170" s="150"/>
      <c r="AA170" s="150"/>
      <c r="AB170" s="151"/>
      <c r="AC170" s="151"/>
      <c r="AD170" s="150"/>
      <c r="AE170" s="150"/>
      <c r="AF170" s="150"/>
      <c r="AG170" s="150"/>
      <c r="AH170" s="150"/>
      <c r="AI170" s="150"/>
      <c r="AJ170" s="150"/>
      <c r="AK170" s="150"/>
      <c r="AL170" s="150"/>
      <c r="AM170" s="150"/>
      <c r="AN170" s="150"/>
      <c r="AO170" s="150"/>
      <c r="AP170" s="150"/>
      <c r="AQ170" s="150"/>
      <c r="AR170" s="150"/>
      <c r="AS170" s="150"/>
      <c r="AT170" s="150"/>
      <c r="AU170" s="150"/>
      <c r="AV170" s="150"/>
      <c r="AW170" s="150"/>
      <c r="AX170" s="150"/>
      <c r="AY170" s="188"/>
    </row>
    <row r="171" spans="1:51" ht="14.25" customHeight="1">
      <c r="A171" s="150"/>
      <c r="B171" s="159"/>
      <c r="C171" s="158"/>
      <c r="D171" s="157"/>
      <c r="E171" s="157"/>
      <c r="F171" s="150"/>
      <c r="G171" s="150"/>
      <c r="H171" s="150"/>
      <c r="I171" s="150"/>
      <c r="J171" s="150"/>
      <c r="K171" s="150"/>
      <c r="L171" s="150"/>
      <c r="M171" s="150"/>
      <c r="N171" s="150"/>
      <c r="O171" s="150"/>
      <c r="P171" s="150"/>
      <c r="Q171" s="150"/>
      <c r="R171" s="150"/>
      <c r="S171" s="150"/>
      <c r="T171" s="150"/>
      <c r="U171" s="150"/>
      <c r="V171" s="150"/>
      <c r="W171" s="150"/>
      <c r="X171" s="150"/>
      <c r="Y171" s="150"/>
      <c r="Z171" s="150"/>
      <c r="AA171" s="150"/>
      <c r="AB171" s="151"/>
      <c r="AC171" s="151"/>
      <c r="AD171" s="150"/>
      <c r="AE171" s="150"/>
      <c r="AF171" s="150"/>
      <c r="AG171" s="150"/>
      <c r="AH171" s="150"/>
      <c r="AI171" s="150"/>
      <c r="AJ171" s="150"/>
      <c r="AK171" s="150"/>
      <c r="AL171" s="150"/>
      <c r="AM171" s="150"/>
      <c r="AN171" s="150"/>
      <c r="AO171" s="150"/>
      <c r="AP171" s="150"/>
      <c r="AQ171" s="150"/>
      <c r="AR171" s="150"/>
      <c r="AS171" s="150"/>
      <c r="AT171" s="150"/>
      <c r="AU171" s="150"/>
      <c r="AV171" s="150"/>
      <c r="AW171" s="150"/>
      <c r="AX171" s="150"/>
      <c r="AY171" s="188"/>
    </row>
    <row r="172" spans="1:51" ht="14.25" customHeight="1">
      <c r="A172" s="150"/>
      <c r="B172" s="159"/>
      <c r="C172" s="158"/>
      <c r="D172" s="157"/>
      <c r="E172" s="157"/>
      <c r="F172" s="150"/>
      <c r="G172" s="150"/>
      <c r="H172" s="150"/>
      <c r="I172" s="150"/>
      <c r="J172" s="150"/>
      <c r="K172" s="150"/>
      <c r="L172" s="150"/>
      <c r="M172" s="150"/>
      <c r="N172" s="150"/>
      <c r="O172" s="150"/>
      <c r="P172" s="150"/>
      <c r="Q172" s="150"/>
      <c r="R172" s="150"/>
      <c r="S172" s="150"/>
      <c r="T172" s="150"/>
      <c r="U172" s="150"/>
      <c r="V172" s="150"/>
      <c r="W172" s="150"/>
      <c r="X172" s="150"/>
      <c r="Y172" s="150"/>
      <c r="Z172" s="150"/>
      <c r="AA172" s="150"/>
      <c r="AB172" s="151"/>
      <c r="AC172" s="151"/>
      <c r="AD172" s="150"/>
      <c r="AE172" s="150"/>
      <c r="AF172" s="150"/>
      <c r="AG172" s="150"/>
      <c r="AH172" s="150"/>
      <c r="AI172" s="150"/>
      <c r="AJ172" s="150"/>
      <c r="AK172" s="150"/>
      <c r="AL172" s="150"/>
      <c r="AM172" s="150"/>
      <c r="AN172" s="150"/>
      <c r="AO172" s="150"/>
      <c r="AP172" s="150"/>
      <c r="AQ172" s="150"/>
      <c r="AR172" s="150"/>
      <c r="AS172" s="150"/>
      <c r="AT172" s="150"/>
      <c r="AU172" s="150"/>
      <c r="AV172" s="150"/>
      <c r="AW172" s="150"/>
      <c r="AX172" s="150"/>
      <c r="AY172" s="188"/>
    </row>
    <row r="173" spans="1:51" ht="14.25" customHeight="1">
      <c r="A173" s="150"/>
      <c r="B173" s="159"/>
      <c r="C173" s="158"/>
      <c r="D173" s="157"/>
      <c r="E173" s="157"/>
      <c r="F173" s="150"/>
      <c r="G173" s="150"/>
      <c r="H173" s="150"/>
      <c r="I173" s="150"/>
      <c r="J173" s="150"/>
      <c r="K173" s="150"/>
      <c r="L173" s="150"/>
      <c r="M173" s="150"/>
      <c r="N173" s="150"/>
      <c r="O173" s="150"/>
      <c r="P173" s="150"/>
      <c r="Q173" s="150"/>
      <c r="R173" s="150"/>
      <c r="S173" s="150"/>
      <c r="T173" s="150"/>
      <c r="U173" s="150"/>
      <c r="V173" s="150"/>
      <c r="W173" s="150"/>
      <c r="X173" s="150"/>
      <c r="Y173" s="150"/>
      <c r="Z173" s="150"/>
      <c r="AA173" s="150"/>
      <c r="AB173" s="151"/>
      <c r="AC173" s="151"/>
      <c r="AD173" s="150"/>
      <c r="AE173" s="150"/>
      <c r="AF173" s="150"/>
      <c r="AG173" s="150"/>
      <c r="AH173" s="150"/>
      <c r="AI173" s="150"/>
      <c r="AJ173" s="150"/>
      <c r="AK173" s="150"/>
      <c r="AL173" s="150"/>
      <c r="AM173" s="150"/>
      <c r="AN173" s="150"/>
      <c r="AO173" s="150"/>
      <c r="AP173" s="150"/>
      <c r="AQ173" s="150"/>
      <c r="AR173" s="150"/>
      <c r="AS173" s="150"/>
      <c r="AT173" s="150"/>
      <c r="AU173" s="150"/>
      <c r="AV173" s="150"/>
      <c r="AW173" s="150"/>
      <c r="AX173" s="150"/>
      <c r="AY173" s="188"/>
    </row>
    <row r="174" spans="1:51" ht="14.25" customHeight="1">
      <c r="A174" s="150"/>
      <c r="B174" s="159"/>
      <c r="C174" s="158"/>
      <c r="D174" s="157"/>
      <c r="E174" s="157"/>
      <c r="F174" s="150"/>
      <c r="G174" s="150"/>
      <c r="H174" s="150"/>
      <c r="I174" s="150"/>
      <c r="J174" s="150"/>
      <c r="K174" s="150"/>
      <c r="L174" s="150"/>
      <c r="M174" s="150"/>
      <c r="N174" s="150"/>
      <c r="O174" s="150"/>
      <c r="P174" s="150"/>
      <c r="Q174" s="150"/>
      <c r="R174" s="150"/>
      <c r="S174" s="150"/>
      <c r="T174" s="150"/>
      <c r="U174" s="150"/>
      <c r="V174" s="150"/>
      <c r="W174" s="150"/>
      <c r="X174" s="150"/>
      <c r="Y174" s="150"/>
      <c r="Z174" s="150"/>
      <c r="AA174" s="150"/>
      <c r="AB174" s="151"/>
      <c r="AC174" s="151"/>
      <c r="AD174" s="150"/>
      <c r="AE174" s="150"/>
      <c r="AF174" s="150"/>
      <c r="AG174" s="150"/>
      <c r="AH174" s="150"/>
      <c r="AI174" s="150"/>
      <c r="AJ174" s="150"/>
      <c r="AK174" s="150"/>
      <c r="AL174" s="150"/>
      <c r="AM174" s="150"/>
      <c r="AN174" s="150"/>
      <c r="AO174" s="150"/>
      <c r="AP174" s="150"/>
      <c r="AQ174" s="150"/>
      <c r="AR174" s="150"/>
      <c r="AS174" s="150"/>
      <c r="AT174" s="150"/>
      <c r="AU174" s="150"/>
      <c r="AV174" s="150"/>
      <c r="AW174" s="150"/>
      <c r="AX174" s="150"/>
      <c r="AY174" s="188"/>
    </row>
    <row r="175" spans="1:51" ht="14.25" customHeight="1">
      <c r="A175" s="150"/>
      <c r="B175" s="159"/>
      <c r="C175" s="158"/>
      <c r="D175" s="157"/>
      <c r="E175" s="157"/>
      <c r="F175" s="150"/>
      <c r="G175" s="150"/>
      <c r="H175" s="150"/>
      <c r="I175" s="150"/>
      <c r="J175" s="150"/>
      <c r="K175" s="150"/>
      <c r="L175" s="150"/>
      <c r="M175" s="150"/>
      <c r="N175" s="150"/>
      <c r="O175" s="150"/>
      <c r="P175" s="150"/>
      <c r="Q175" s="150"/>
      <c r="R175" s="150"/>
      <c r="S175" s="150"/>
      <c r="T175" s="150"/>
      <c r="U175" s="150"/>
      <c r="V175" s="150"/>
      <c r="W175" s="150"/>
      <c r="X175" s="150"/>
      <c r="Y175" s="150"/>
      <c r="Z175" s="150"/>
      <c r="AA175" s="150"/>
      <c r="AB175" s="151"/>
      <c r="AC175" s="151"/>
      <c r="AD175" s="150"/>
      <c r="AE175" s="150"/>
      <c r="AF175" s="150"/>
      <c r="AG175" s="150"/>
      <c r="AH175" s="150"/>
      <c r="AI175" s="150"/>
      <c r="AJ175" s="150"/>
      <c r="AK175" s="150"/>
      <c r="AL175" s="150"/>
      <c r="AM175" s="150"/>
      <c r="AN175" s="150"/>
      <c r="AO175" s="150"/>
      <c r="AP175" s="150"/>
      <c r="AQ175" s="150"/>
      <c r="AR175" s="150"/>
      <c r="AS175" s="150"/>
      <c r="AT175" s="150"/>
      <c r="AU175" s="150"/>
      <c r="AV175" s="150"/>
      <c r="AW175" s="150"/>
      <c r="AX175" s="150"/>
      <c r="AY175" s="188"/>
    </row>
    <row r="176" spans="1:51" ht="14.25" customHeight="1">
      <c r="A176" s="150"/>
      <c r="B176" s="159"/>
      <c r="C176" s="158"/>
      <c r="D176" s="157"/>
      <c r="E176" s="157"/>
      <c r="F176" s="150"/>
      <c r="G176" s="150"/>
      <c r="H176" s="150"/>
      <c r="I176" s="150"/>
      <c r="J176" s="150"/>
      <c r="K176" s="150"/>
      <c r="L176" s="150"/>
      <c r="M176" s="150"/>
      <c r="N176" s="150"/>
      <c r="O176" s="150"/>
      <c r="P176" s="150"/>
      <c r="Q176" s="150"/>
      <c r="R176" s="150"/>
      <c r="S176" s="150"/>
      <c r="T176" s="150"/>
      <c r="U176" s="150"/>
      <c r="V176" s="150"/>
      <c r="W176" s="150"/>
      <c r="X176" s="150"/>
      <c r="Y176" s="150"/>
      <c r="Z176" s="150"/>
      <c r="AA176" s="150"/>
      <c r="AB176" s="151"/>
      <c r="AC176" s="151"/>
      <c r="AD176" s="150"/>
      <c r="AE176" s="150"/>
      <c r="AF176" s="150"/>
      <c r="AG176" s="150"/>
      <c r="AH176" s="150"/>
      <c r="AI176" s="150"/>
      <c r="AJ176" s="150"/>
      <c r="AK176" s="150"/>
      <c r="AL176" s="150"/>
      <c r="AM176" s="150"/>
      <c r="AN176" s="150"/>
      <c r="AO176" s="150"/>
      <c r="AP176" s="150"/>
      <c r="AQ176" s="150"/>
      <c r="AR176" s="150"/>
      <c r="AS176" s="150"/>
      <c r="AT176" s="150"/>
      <c r="AU176" s="150"/>
      <c r="AV176" s="150"/>
      <c r="AW176" s="150"/>
      <c r="AX176" s="150"/>
      <c r="AY176" s="188"/>
    </row>
    <row r="177" spans="1:51" ht="14.25" customHeight="1">
      <c r="A177" s="150"/>
      <c r="B177" s="159"/>
      <c r="C177" s="158"/>
      <c r="D177" s="157"/>
      <c r="E177" s="157"/>
      <c r="F177" s="150"/>
      <c r="G177" s="150"/>
      <c r="H177" s="150"/>
      <c r="I177" s="150"/>
      <c r="J177" s="150"/>
      <c r="K177" s="150"/>
      <c r="L177" s="150"/>
      <c r="M177" s="150"/>
      <c r="N177" s="150"/>
      <c r="O177" s="150"/>
      <c r="P177" s="150"/>
      <c r="Q177" s="150"/>
      <c r="R177" s="150"/>
      <c r="S177" s="150"/>
      <c r="T177" s="150"/>
      <c r="U177" s="150"/>
      <c r="V177" s="150"/>
      <c r="W177" s="150"/>
      <c r="X177" s="150"/>
      <c r="Y177" s="150"/>
      <c r="Z177" s="150"/>
      <c r="AA177" s="150"/>
      <c r="AB177" s="151"/>
      <c r="AC177" s="151"/>
      <c r="AD177" s="150"/>
      <c r="AE177" s="150"/>
      <c r="AF177" s="150"/>
      <c r="AG177" s="150"/>
      <c r="AH177" s="150"/>
      <c r="AI177" s="150"/>
      <c r="AJ177" s="150"/>
      <c r="AK177" s="150"/>
      <c r="AL177" s="150"/>
      <c r="AM177" s="150"/>
      <c r="AN177" s="150"/>
      <c r="AO177" s="150"/>
      <c r="AP177" s="150"/>
      <c r="AQ177" s="150"/>
      <c r="AR177" s="150"/>
      <c r="AS177" s="150"/>
      <c r="AT177" s="150"/>
      <c r="AU177" s="150"/>
      <c r="AV177" s="150"/>
      <c r="AW177" s="150"/>
      <c r="AX177" s="150"/>
      <c r="AY177" s="188"/>
    </row>
    <row r="178" spans="1:51" ht="14.25" customHeight="1">
      <c r="A178" s="150"/>
      <c r="B178" s="159"/>
      <c r="C178" s="158"/>
      <c r="D178" s="157"/>
      <c r="E178" s="157"/>
      <c r="F178" s="150"/>
      <c r="G178" s="150"/>
      <c r="H178" s="150"/>
      <c r="I178" s="150"/>
      <c r="J178" s="150"/>
      <c r="K178" s="150"/>
      <c r="L178" s="150"/>
      <c r="M178" s="150"/>
      <c r="N178" s="150"/>
      <c r="O178" s="150"/>
      <c r="P178" s="150"/>
      <c r="Q178" s="150"/>
      <c r="R178" s="150"/>
      <c r="S178" s="150"/>
      <c r="T178" s="150"/>
      <c r="U178" s="150"/>
      <c r="V178" s="150"/>
      <c r="W178" s="150"/>
      <c r="X178" s="150"/>
      <c r="Y178" s="150"/>
      <c r="Z178" s="150"/>
      <c r="AA178" s="150"/>
      <c r="AB178" s="151"/>
      <c r="AC178" s="151"/>
      <c r="AD178" s="150"/>
      <c r="AE178" s="150"/>
      <c r="AF178" s="150"/>
      <c r="AG178" s="150"/>
      <c r="AH178" s="150"/>
      <c r="AI178" s="150"/>
      <c r="AJ178" s="150"/>
      <c r="AK178" s="150"/>
      <c r="AL178" s="150"/>
      <c r="AM178" s="150"/>
      <c r="AN178" s="150"/>
      <c r="AO178" s="150"/>
      <c r="AP178" s="150"/>
      <c r="AQ178" s="150"/>
      <c r="AR178" s="150"/>
      <c r="AS178" s="150"/>
      <c r="AT178" s="150"/>
      <c r="AU178" s="150"/>
      <c r="AV178" s="150"/>
      <c r="AW178" s="150"/>
      <c r="AX178" s="150"/>
      <c r="AY178" s="188"/>
    </row>
    <row r="179" spans="1:51" ht="14.25" customHeight="1">
      <c r="A179" s="150"/>
      <c r="B179" s="159"/>
      <c r="C179" s="158"/>
      <c r="D179" s="157"/>
      <c r="E179" s="157"/>
      <c r="F179" s="150"/>
      <c r="G179" s="150"/>
      <c r="H179" s="150"/>
      <c r="I179" s="150"/>
      <c r="J179" s="150"/>
      <c r="K179" s="150"/>
      <c r="L179" s="150"/>
      <c r="M179" s="150"/>
      <c r="N179" s="150"/>
      <c r="O179" s="150"/>
      <c r="P179" s="150"/>
      <c r="Q179" s="150"/>
      <c r="R179" s="150"/>
      <c r="S179" s="150"/>
      <c r="T179" s="150"/>
      <c r="U179" s="150"/>
      <c r="V179" s="150"/>
      <c r="W179" s="150"/>
      <c r="X179" s="150"/>
      <c r="Y179" s="150"/>
      <c r="Z179" s="150"/>
      <c r="AA179" s="150"/>
      <c r="AB179" s="151"/>
      <c r="AC179" s="151"/>
      <c r="AD179" s="150"/>
      <c r="AE179" s="150"/>
      <c r="AF179" s="150"/>
      <c r="AG179" s="150"/>
      <c r="AH179" s="150"/>
      <c r="AI179" s="150"/>
      <c r="AJ179" s="150"/>
      <c r="AK179" s="150"/>
      <c r="AL179" s="150"/>
      <c r="AM179" s="150"/>
      <c r="AN179" s="150"/>
      <c r="AO179" s="150"/>
      <c r="AP179" s="150"/>
      <c r="AQ179" s="150"/>
      <c r="AR179" s="150"/>
      <c r="AS179" s="150"/>
      <c r="AT179" s="150"/>
      <c r="AU179" s="150"/>
      <c r="AV179" s="150"/>
      <c r="AW179" s="150"/>
      <c r="AX179" s="150"/>
      <c r="AY179" s="188"/>
    </row>
    <row r="180" spans="1:51" ht="14.25" customHeight="1">
      <c r="A180" s="150"/>
      <c r="B180" s="159"/>
      <c r="C180" s="158"/>
      <c r="D180" s="157"/>
      <c r="E180" s="157"/>
      <c r="F180" s="150"/>
      <c r="G180" s="150"/>
      <c r="H180" s="150"/>
      <c r="I180" s="150"/>
      <c r="J180" s="150"/>
      <c r="K180" s="150"/>
      <c r="L180" s="150"/>
      <c r="M180" s="150"/>
      <c r="N180" s="150"/>
      <c r="O180" s="150"/>
      <c r="P180" s="150"/>
      <c r="Q180" s="150"/>
      <c r="R180" s="150"/>
      <c r="S180" s="150"/>
      <c r="T180" s="150"/>
      <c r="U180" s="150"/>
      <c r="V180" s="150"/>
      <c r="W180" s="150"/>
      <c r="X180" s="150"/>
      <c r="Y180" s="150"/>
      <c r="Z180" s="150"/>
      <c r="AA180" s="150"/>
      <c r="AB180" s="151"/>
      <c r="AC180" s="151"/>
      <c r="AD180" s="150"/>
      <c r="AE180" s="150"/>
      <c r="AF180" s="150"/>
      <c r="AG180" s="150"/>
      <c r="AH180" s="150"/>
      <c r="AI180" s="150"/>
      <c r="AJ180" s="150"/>
      <c r="AK180" s="150"/>
      <c r="AL180" s="150"/>
      <c r="AM180" s="150"/>
      <c r="AN180" s="150"/>
      <c r="AO180" s="150"/>
      <c r="AP180" s="150"/>
      <c r="AQ180" s="150"/>
      <c r="AR180" s="150"/>
      <c r="AS180" s="150"/>
      <c r="AT180" s="150"/>
      <c r="AU180" s="150"/>
      <c r="AV180" s="150"/>
      <c r="AW180" s="150"/>
      <c r="AX180" s="150"/>
      <c r="AY180" s="188"/>
    </row>
    <row r="181" spans="1:51" ht="14.25" customHeight="1">
      <c r="A181" s="150"/>
      <c r="B181" s="159"/>
      <c r="C181" s="158"/>
      <c r="D181" s="157"/>
      <c r="E181" s="157"/>
      <c r="F181" s="150"/>
      <c r="G181" s="150"/>
      <c r="H181" s="150"/>
      <c r="I181" s="150"/>
      <c r="J181" s="150"/>
      <c r="K181" s="150"/>
      <c r="L181" s="150"/>
      <c r="M181" s="150"/>
      <c r="N181" s="150"/>
      <c r="O181" s="150"/>
      <c r="P181" s="150"/>
      <c r="Q181" s="150"/>
      <c r="R181" s="150"/>
      <c r="S181" s="150"/>
      <c r="T181" s="150"/>
      <c r="U181" s="150"/>
      <c r="V181" s="150"/>
      <c r="W181" s="150"/>
      <c r="X181" s="150"/>
      <c r="Y181" s="150"/>
      <c r="Z181" s="150"/>
      <c r="AA181" s="150"/>
      <c r="AB181" s="151"/>
      <c r="AC181" s="151"/>
      <c r="AD181" s="150"/>
      <c r="AE181" s="150"/>
      <c r="AF181" s="150"/>
      <c r="AG181" s="150"/>
      <c r="AH181" s="150"/>
      <c r="AI181" s="150"/>
      <c r="AJ181" s="150"/>
      <c r="AK181" s="150"/>
      <c r="AL181" s="150"/>
      <c r="AM181" s="150"/>
      <c r="AN181" s="150"/>
      <c r="AO181" s="150"/>
      <c r="AP181" s="150"/>
      <c r="AQ181" s="150"/>
      <c r="AR181" s="150"/>
      <c r="AS181" s="150"/>
      <c r="AT181" s="150"/>
      <c r="AU181" s="150"/>
      <c r="AV181" s="150"/>
      <c r="AW181" s="150"/>
      <c r="AX181" s="150"/>
      <c r="AY181" s="188"/>
    </row>
    <row r="182" spans="1:51" ht="14.25" customHeight="1">
      <c r="A182" s="150"/>
      <c r="B182" s="159"/>
      <c r="C182" s="158"/>
      <c r="D182" s="157"/>
      <c r="E182" s="157"/>
      <c r="F182" s="150"/>
      <c r="G182" s="150"/>
      <c r="H182" s="150"/>
      <c r="I182" s="150"/>
      <c r="J182" s="150"/>
      <c r="K182" s="150"/>
      <c r="L182" s="150"/>
      <c r="M182" s="150"/>
      <c r="N182" s="150"/>
      <c r="O182" s="150"/>
      <c r="P182" s="150"/>
      <c r="Q182" s="150"/>
      <c r="R182" s="150"/>
      <c r="S182" s="150"/>
      <c r="T182" s="150"/>
      <c r="U182" s="150"/>
      <c r="V182" s="150"/>
      <c r="W182" s="150"/>
      <c r="X182" s="150"/>
      <c r="Y182" s="150"/>
      <c r="Z182" s="150"/>
      <c r="AA182" s="150"/>
      <c r="AB182" s="151"/>
      <c r="AC182" s="151"/>
      <c r="AD182" s="150"/>
      <c r="AE182" s="150"/>
      <c r="AF182" s="150"/>
      <c r="AG182" s="150"/>
      <c r="AH182" s="150"/>
      <c r="AI182" s="150"/>
      <c r="AJ182" s="150"/>
      <c r="AK182" s="150"/>
      <c r="AL182" s="150"/>
      <c r="AM182" s="150"/>
      <c r="AN182" s="150"/>
      <c r="AO182" s="150"/>
      <c r="AP182" s="150"/>
      <c r="AQ182" s="150"/>
      <c r="AR182" s="150"/>
      <c r="AS182" s="150"/>
      <c r="AT182" s="150"/>
      <c r="AU182" s="150"/>
      <c r="AV182" s="150"/>
      <c r="AW182" s="150"/>
      <c r="AX182" s="150"/>
      <c r="AY182" s="188"/>
    </row>
    <row r="183" spans="1:51" ht="14.25" customHeight="1">
      <c r="A183" s="150"/>
      <c r="B183" s="159"/>
      <c r="C183" s="158"/>
      <c r="D183" s="157"/>
      <c r="E183" s="157"/>
      <c r="F183" s="150"/>
      <c r="G183" s="150"/>
      <c r="H183" s="150"/>
      <c r="I183" s="150"/>
      <c r="J183" s="150"/>
      <c r="K183" s="150"/>
      <c r="L183" s="150"/>
      <c r="M183" s="150"/>
      <c r="N183" s="150"/>
      <c r="O183" s="150"/>
      <c r="P183" s="150"/>
      <c r="Q183" s="150"/>
      <c r="R183" s="150"/>
      <c r="S183" s="150"/>
      <c r="T183" s="150"/>
      <c r="U183" s="150"/>
      <c r="V183" s="150"/>
      <c r="W183" s="150"/>
      <c r="X183" s="150"/>
      <c r="Y183" s="150"/>
      <c r="Z183" s="150"/>
      <c r="AA183" s="150"/>
      <c r="AB183" s="151"/>
      <c r="AC183" s="151"/>
      <c r="AD183" s="150"/>
      <c r="AE183" s="150"/>
      <c r="AF183" s="150"/>
      <c r="AG183" s="150"/>
      <c r="AH183" s="150"/>
      <c r="AI183" s="150"/>
      <c r="AJ183" s="150"/>
      <c r="AK183" s="150"/>
      <c r="AL183" s="150"/>
      <c r="AM183" s="150"/>
      <c r="AN183" s="150"/>
      <c r="AO183" s="150"/>
      <c r="AP183" s="150"/>
      <c r="AQ183" s="150"/>
      <c r="AR183" s="150"/>
      <c r="AS183" s="150"/>
      <c r="AT183" s="150"/>
      <c r="AU183" s="150"/>
      <c r="AV183" s="150"/>
      <c r="AW183" s="150"/>
      <c r="AX183" s="150"/>
      <c r="AY183" s="188"/>
    </row>
    <row r="184" spans="1:51" ht="14.25" customHeight="1">
      <c r="A184" s="150"/>
      <c r="B184" s="159"/>
      <c r="C184" s="158"/>
      <c r="D184" s="157"/>
      <c r="E184" s="157"/>
      <c r="F184" s="150"/>
      <c r="G184" s="150"/>
      <c r="H184" s="150"/>
      <c r="I184" s="150"/>
      <c r="J184" s="150"/>
      <c r="K184" s="150"/>
      <c r="L184" s="150"/>
      <c r="M184" s="150"/>
      <c r="N184" s="150"/>
      <c r="O184" s="150"/>
      <c r="P184" s="150"/>
      <c r="Q184" s="150"/>
      <c r="R184" s="150"/>
      <c r="S184" s="150"/>
      <c r="T184" s="150"/>
      <c r="U184" s="150"/>
      <c r="V184" s="150"/>
      <c r="W184" s="150"/>
      <c r="X184" s="150"/>
      <c r="Y184" s="150"/>
      <c r="Z184" s="150"/>
      <c r="AA184" s="150"/>
      <c r="AB184" s="151"/>
      <c r="AC184" s="151"/>
      <c r="AD184" s="150"/>
      <c r="AE184" s="150"/>
      <c r="AF184" s="150"/>
      <c r="AG184" s="150"/>
      <c r="AH184" s="150"/>
      <c r="AI184" s="150"/>
      <c r="AJ184" s="150"/>
      <c r="AK184" s="150"/>
      <c r="AL184" s="150"/>
      <c r="AM184" s="150"/>
      <c r="AN184" s="150"/>
      <c r="AO184" s="150"/>
      <c r="AP184" s="150"/>
      <c r="AQ184" s="150"/>
      <c r="AR184" s="150"/>
      <c r="AS184" s="150"/>
      <c r="AT184" s="150"/>
      <c r="AU184" s="150"/>
      <c r="AV184" s="150"/>
      <c r="AW184" s="150"/>
      <c r="AX184" s="150"/>
      <c r="AY184" s="188"/>
    </row>
    <row r="185" spans="1:51" ht="14.25" customHeight="1">
      <c r="A185" s="150"/>
      <c r="B185" s="159"/>
      <c r="C185" s="158"/>
      <c r="D185" s="157"/>
      <c r="E185" s="157"/>
      <c r="F185" s="150"/>
      <c r="G185" s="150"/>
      <c r="H185" s="150"/>
      <c r="I185" s="150"/>
      <c r="J185" s="150"/>
      <c r="K185" s="150"/>
      <c r="L185" s="150"/>
      <c r="M185" s="150"/>
      <c r="N185" s="150"/>
      <c r="O185" s="150"/>
      <c r="P185" s="150"/>
      <c r="Q185" s="150"/>
      <c r="R185" s="150"/>
      <c r="S185" s="150"/>
      <c r="T185" s="150"/>
      <c r="U185" s="150"/>
      <c r="V185" s="150"/>
      <c r="W185" s="150"/>
      <c r="X185" s="150"/>
      <c r="Y185" s="150"/>
      <c r="Z185" s="150"/>
      <c r="AA185" s="150"/>
      <c r="AB185" s="151"/>
      <c r="AC185" s="151"/>
      <c r="AD185" s="150"/>
      <c r="AE185" s="150"/>
      <c r="AF185" s="150"/>
      <c r="AG185" s="150"/>
      <c r="AH185" s="150"/>
      <c r="AI185" s="150"/>
      <c r="AJ185" s="150"/>
      <c r="AK185" s="150"/>
      <c r="AL185" s="150"/>
      <c r="AM185" s="150"/>
      <c r="AN185" s="150"/>
      <c r="AO185" s="150"/>
      <c r="AP185" s="150"/>
      <c r="AQ185" s="150"/>
      <c r="AR185" s="150"/>
      <c r="AS185" s="150"/>
      <c r="AT185" s="150"/>
      <c r="AU185" s="150"/>
      <c r="AV185" s="150"/>
      <c r="AW185" s="150"/>
      <c r="AX185" s="150"/>
      <c r="AY185" s="188"/>
    </row>
    <row r="186" spans="1:51" ht="14.25" customHeight="1">
      <c r="A186" s="150"/>
      <c r="B186" s="159"/>
      <c r="C186" s="158"/>
      <c r="D186" s="157"/>
      <c r="E186" s="157"/>
      <c r="F186" s="150"/>
      <c r="G186" s="150"/>
      <c r="H186" s="150"/>
      <c r="I186" s="150"/>
      <c r="J186" s="150"/>
      <c r="K186" s="150"/>
      <c r="L186" s="150"/>
      <c r="M186" s="150"/>
      <c r="N186" s="150"/>
      <c r="O186" s="150"/>
      <c r="P186" s="150"/>
      <c r="Q186" s="150"/>
      <c r="R186" s="150"/>
      <c r="S186" s="150"/>
      <c r="T186" s="150"/>
      <c r="U186" s="150"/>
      <c r="V186" s="150"/>
      <c r="W186" s="150"/>
      <c r="X186" s="150"/>
      <c r="Y186" s="150"/>
      <c r="Z186" s="150"/>
      <c r="AA186" s="150"/>
      <c r="AB186" s="151"/>
      <c r="AC186" s="151"/>
      <c r="AD186" s="150"/>
      <c r="AE186" s="150"/>
      <c r="AF186" s="150"/>
      <c r="AG186" s="150"/>
      <c r="AH186" s="150"/>
      <c r="AI186" s="150"/>
      <c r="AJ186" s="150"/>
      <c r="AK186" s="150"/>
      <c r="AL186" s="150"/>
      <c r="AM186" s="150"/>
      <c r="AN186" s="150"/>
      <c r="AO186" s="150"/>
      <c r="AP186" s="150"/>
      <c r="AQ186" s="150"/>
      <c r="AR186" s="150"/>
      <c r="AS186" s="150"/>
      <c r="AT186" s="150"/>
      <c r="AU186" s="150"/>
      <c r="AV186" s="150"/>
      <c r="AW186" s="150"/>
      <c r="AX186" s="150"/>
      <c r="AY186" s="188"/>
    </row>
    <row r="187" spans="1:51" ht="14.25" customHeight="1">
      <c r="A187" s="150"/>
      <c r="B187" s="159"/>
      <c r="C187" s="158"/>
      <c r="D187" s="157"/>
      <c r="E187" s="157"/>
      <c r="F187" s="150"/>
      <c r="G187" s="150"/>
      <c r="H187" s="150"/>
      <c r="I187" s="150"/>
      <c r="J187" s="150"/>
      <c r="K187" s="150"/>
      <c r="L187" s="150"/>
      <c r="M187" s="150"/>
      <c r="N187" s="150"/>
      <c r="O187" s="150"/>
      <c r="P187" s="150"/>
      <c r="Q187" s="150"/>
      <c r="R187" s="150"/>
      <c r="S187" s="150"/>
      <c r="T187" s="150"/>
      <c r="U187" s="150"/>
      <c r="V187" s="150"/>
      <c r="W187" s="150"/>
      <c r="X187" s="150"/>
      <c r="Y187" s="150"/>
      <c r="Z187" s="150"/>
      <c r="AA187" s="150"/>
      <c r="AB187" s="151"/>
      <c r="AC187" s="151"/>
      <c r="AD187" s="150"/>
      <c r="AE187" s="150"/>
      <c r="AF187" s="150"/>
      <c r="AG187" s="150"/>
      <c r="AH187" s="150"/>
      <c r="AI187" s="150"/>
      <c r="AJ187" s="150"/>
      <c r="AK187" s="150"/>
      <c r="AL187" s="150"/>
      <c r="AM187" s="150"/>
      <c r="AN187" s="150"/>
      <c r="AO187" s="150"/>
      <c r="AP187" s="150"/>
      <c r="AQ187" s="150"/>
      <c r="AR187" s="150"/>
      <c r="AS187" s="150"/>
      <c r="AT187" s="150"/>
      <c r="AU187" s="150"/>
      <c r="AV187" s="150"/>
      <c r="AW187" s="150"/>
      <c r="AX187" s="150"/>
      <c r="AY187" s="188"/>
    </row>
    <row r="188" spans="1:51" ht="14.25" customHeight="1">
      <c r="A188" s="150"/>
      <c r="B188" s="159"/>
      <c r="C188" s="158"/>
      <c r="D188" s="157"/>
      <c r="E188" s="157"/>
      <c r="F188" s="150"/>
      <c r="G188" s="150"/>
      <c r="H188" s="150"/>
      <c r="I188" s="150"/>
      <c r="J188" s="150"/>
      <c r="K188" s="150"/>
      <c r="L188" s="150"/>
      <c r="M188" s="150"/>
      <c r="N188" s="150"/>
      <c r="O188" s="150"/>
      <c r="P188" s="150"/>
      <c r="Q188" s="150"/>
      <c r="R188" s="150"/>
      <c r="S188" s="150"/>
      <c r="T188" s="150"/>
      <c r="U188" s="150"/>
      <c r="V188" s="150"/>
      <c r="W188" s="150"/>
      <c r="X188" s="150"/>
      <c r="Y188" s="150"/>
      <c r="Z188" s="150"/>
      <c r="AA188" s="150"/>
      <c r="AB188" s="151"/>
      <c r="AC188" s="151"/>
      <c r="AD188" s="150"/>
      <c r="AE188" s="150"/>
      <c r="AF188" s="150"/>
      <c r="AG188" s="150"/>
      <c r="AH188" s="150"/>
      <c r="AI188" s="150"/>
      <c r="AJ188" s="150"/>
      <c r="AK188" s="150"/>
      <c r="AL188" s="150"/>
      <c r="AM188" s="150"/>
      <c r="AN188" s="150"/>
      <c r="AO188" s="150"/>
      <c r="AP188" s="150"/>
      <c r="AQ188" s="150"/>
      <c r="AR188" s="150"/>
      <c r="AS188" s="150"/>
      <c r="AT188" s="150"/>
      <c r="AU188" s="150"/>
      <c r="AV188" s="150"/>
      <c r="AW188" s="150"/>
      <c r="AX188" s="150"/>
      <c r="AY188" s="188"/>
    </row>
    <row r="189" spans="1:51" ht="14.25" customHeight="1">
      <c r="A189" s="150"/>
      <c r="B189" s="159"/>
      <c r="C189" s="158"/>
      <c r="D189" s="157"/>
      <c r="E189" s="157"/>
      <c r="F189" s="150"/>
      <c r="G189" s="150"/>
      <c r="H189" s="150"/>
      <c r="I189" s="150"/>
      <c r="J189" s="150"/>
      <c r="K189" s="150"/>
      <c r="L189" s="150"/>
      <c r="M189" s="150"/>
      <c r="N189" s="150"/>
      <c r="O189" s="150"/>
      <c r="P189" s="150"/>
      <c r="Q189" s="150"/>
      <c r="R189" s="150"/>
      <c r="S189" s="150"/>
      <c r="T189" s="150"/>
      <c r="U189" s="150"/>
      <c r="V189" s="150"/>
      <c r="W189" s="150"/>
      <c r="X189" s="150"/>
      <c r="Y189" s="150"/>
      <c r="Z189" s="150"/>
      <c r="AA189" s="150"/>
      <c r="AB189" s="151"/>
      <c r="AC189" s="151"/>
      <c r="AD189" s="150"/>
      <c r="AE189" s="150"/>
      <c r="AF189" s="150"/>
      <c r="AG189" s="150"/>
      <c r="AH189" s="150"/>
      <c r="AI189" s="150"/>
      <c r="AJ189" s="150"/>
      <c r="AK189" s="150"/>
      <c r="AL189" s="150"/>
      <c r="AM189" s="150"/>
      <c r="AN189" s="150"/>
      <c r="AO189" s="150"/>
      <c r="AP189" s="150"/>
      <c r="AQ189" s="150"/>
      <c r="AR189" s="150"/>
      <c r="AS189" s="150"/>
      <c r="AT189" s="150"/>
      <c r="AU189" s="150"/>
      <c r="AV189" s="150"/>
      <c r="AW189" s="150"/>
      <c r="AX189" s="150"/>
      <c r="AY189" s="188"/>
    </row>
    <row r="190" spans="1:51" ht="14.25" customHeight="1">
      <c r="A190" s="150"/>
      <c r="B190" s="159"/>
      <c r="C190" s="158"/>
      <c r="D190" s="157"/>
      <c r="E190" s="157"/>
      <c r="F190" s="150"/>
      <c r="G190" s="150"/>
      <c r="H190" s="150"/>
      <c r="I190" s="150"/>
      <c r="J190" s="150"/>
      <c r="K190" s="150"/>
      <c r="L190" s="150"/>
      <c r="M190" s="150"/>
      <c r="N190" s="150"/>
      <c r="O190" s="150"/>
      <c r="P190" s="150"/>
      <c r="Q190" s="150"/>
      <c r="R190" s="150"/>
      <c r="S190" s="150"/>
      <c r="T190" s="150"/>
      <c r="U190" s="150"/>
      <c r="V190" s="150"/>
      <c r="W190" s="150"/>
      <c r="X190" s="150"/>
      <c r="Y190" s="150"/>
      <c r="Z190" s="150"/>
      <c r="AA190" s="150"/>
      <c r="AB190" s="151"/>
      <c r="AC190" s="151"/>
      <c r="AD190" s="150"/>
      <c r="AE190" s="150"/>
      <c r="AF190" s="150"/>
      <c r="AG190" s="150"/>
      <c r="AH190" s="150"/>
      <c r="AI190" s="150"/>
      <c r="AJ190" s="150"/>
      <c r="AK190" s="150"/>
      <c r="AL190" s="150"/>
      <c r="AM190" s="150"/>
      <c r="AN190" s="150"/>
      <c r="AO190" s="150"/>
      <c r="AP190" s="150"/>
      <c r="AQ190" s="150"/>
      <c r="AR190" s="150"/>
      <c r="AS190" s="150"/>
      <c r="AT190" s="150"/>
      <c r="AU190" s="150"/>
      <c r="AV190" s="150"/>
      <c r="AW190" s="150"/>
      <c r="AX190" s="150"/>
      <c r="AY190" s="188"/>
    </row>
    <row r="191" spans="1:51" ht="14.25" customHeight="1">
      <c r="A191" s="150"/>
      <c r="B191" s="159"/>
      <c r="C191" s="158"/>
      <c r="D191" s="157"/>
      <c r="E191" s="157"/>
      <c r="F191" s="150"/>
      <c r="G191" s="150"/>
      <c r="H191" s="150"/>
      <c r="I191" s="150"/>
      <c r="J191" s="150"/>
      <c r="K191" s="150"/>
      <c r="L191" s="150"/>
      <c r="M191" s="150"/>
      <c r="N191" s="150"/>
      <c r="O191" s="150"/>
      <c r="P191" s="150"/>
      <c r="Q191" s="150"/>
      <c r="R191" s="150"/>
      <c r="S191" s="150"/>
      <c r="T191" s="150"/>
      <c r="U191" s="150"/>
      <c r="V191" s="150"/>
      <c r="W191" s="150"/>
      <c r="X191" s="150"/>
      <c r="Y191" s="150"/>
      <c r="Z191" s="150"/>
      <c r="AA191" s="150"/>
      <c r="AB191" s="151"/>
      <c r="AC191" s="151"/>
      <c r="AD191" s="150"/>
      <c r="AE191" s="150"/>
      <c r="AF191" s="150"/>
      <c r="AG191" s="150"/>
      <c r="AH191" s="150"/>
      <c r="AI191" s="150"/>
      <c r="AJ191" s="150"/>
      <c r="AK191" s="150"/>
      <c r="AL191" s="150"/>
      <c r="AM191" s="150"/>
      <c r="AN191" s="150"/>
      <c r="AO191" s="150"/>
      <c r="AP191" s="150"/>
      <c r="AQ191" s="150"/>
      <c r="AR191" s="150"/>
      <c r="AS191" s="150"/>
      <c r="AT191" s="150"/>
      <c r="AU191" s="150"/>
      <c r="AV191" s="150"/>
      <c r="AW191" s="150"/>
      <c r="AX191" s="150"/>
      <c r="AY191" s="188"/>
    </row>
    <row r="192" spans="1:51" ht="14.25" customHeight="1">
      <c r="A192" s="150"/>
      <c r="B192" s="159"/>
      <c r="C192" s="158"/>
      <c r="D192" s="157"/>
      <c r="E192" s="157"/>
      <c r="F192" s="150"/>
      <c r="G192" s="150"/>
      <c r="H192" s="150"/>
      <c r="I192" s="150"/>
      <c r="J192" s="150"/>
      <c r="K192" s="150"/>
      <c r="L192" s="150"/>
      <c r="M192" s="150"/>
      <c r="N192" s="150"/>
      <c r="O192" s="150"/>
      <c r="P192" s="150"/>
      <c r="Q192" s="150"/>
      <c r="R192" s="150"/>
      <c r="S192" s="150"/>
      <c r="T192" s="150"/>
      <c r="U192" s="150"/>
      <c r="V192" s="150"/>
      <c r="W192" s="150"/>
      <c r="X192" s="150"/>
      <c r="Y192" s="150"/>
      <c r="Z192" s="150"/>
      <c r="AA192" s="150"/>
      <c r="AB192" s="151"/>
      <c r="AC192" s="151"/>
      <c r="AD192" s="150"/>
      <c r="AE192" s="150"/>
      <c r="AF192" s="150"/>
      <c r="AG192" s="150"/>
      <c r="AH192" s="150"/>
      <c r="AI192" s="150"/>
      <c r="AJ192" s="150"/>
      <c r="AK192" s="150"/>
      <c r="AL192" s="150"/>
      <c r="AM192" s="150"/>
      <c r="AN192" s="150"/>
      <c r="AO192" s="150"/>
      <c r="AP192" s="150"/>
      <c r="AQ192" s="150"/>
      <c r="AR192" s="150"/>
      <c r="AS192" s="150"/>
      <c r="AT192" s="150"/>
      <c r="AU192" s="150"/>
      <c r="AV192" s="150"/>
      <c r="AW192" s="150"/>
      <c r="AX192" s="150"/>
      <c r="AY192" s="188"/>
    </row>
    <row r="193" spans="1:51" ht="14.25" customHeight="1">
      <c r="A193" s="150"/>
      <c r="B193" s="159"/>
      <c r="C193" s="158"/>
      <c r="D193" s="157"/>
      <c r="E193" s="157"/>
      <c r="F193" s="150"/>
      <c r="G193" s="150"/>
      <c r="H193" s="150"/>
      <c r="I193" s="150"/>
      <c r="J193" s="150"/>
      <c r="K193" s="150"/>
      <c r="L193" s="150"/>
      <c r="M193" s="150"/>
      <c r="N193" s="150"/>
      <c r="O193" s="150"/>
      <c r="P193" s="150"/>
      <c r="Q193" s="150"/>
      <c r="R193" s="150"/>
      <c r="S193" s="150"/>
      <c r="T193" s="150"/>
      <c r="U193" s="150"/>
      <c r="V193" s="150"/>
      <c r="W193" s="150"/>
      <c r="X193" s="150"/>
      <c r="Y193" s="150"/>
      <c r="Z193" s="150"/>
      <c r="AA193" s="150"/>
      <c r="AB193" s="151"/>
      <c r="AC193" s="151"/>
      <c r="AD193" s="150"/>
      <c r="AE193" s="150"/>
      <c r="AF193" s="150"/>
      <c r="AG193" s="150"/>
      <c r="AH193" s="150"/>
      <c r="AI193" s="150"/>
      <c r="AJ193" s="150"/>
      <c r="AK193" s="150"/>
      <c r="AL193" s="150"/>
      <c r="AM193" s="150"/>
      <c r="AN193" s="150"/>
      <c r="AO193" s="150"/>
      <c r="AP193" s="150"/>
      <c r="AQ193" s="150"/>
      <c r="AR193" s="150"/>
      <c r="AS193" s="150"/>
      <c r="AT193" s="150"/>
      <c r="AU193" s="150"/>
      <c r="AV193" s="150"/>
      <c r="AW193" s="150"/>
      <c r="AX193" s="150"/>
      <c r="AY193" s="188"/>
    </row>
    <row r="194" spans="1:51" ht="14.25" customHeight="1">
      <c r="A194" s="150"/>
      <c r="B194" s="159"/>
      <c r="C194" s="158"/>
      <c r="D194" s="157"/>
      <c r="E194" s="157"/>
      <c r="F194" s="150"/>
      <c r="G194" s="150"/>
      <c r="H194" s="150"/>
      <c r="I194" s="150"/>
      <c r="J194" s="150"/>
      <c r="K194" s="150"/>
      <c r="L194" s="150"/>
      <c r="M194" s="150"/>
      <c r="N194" s="150"/>
      <c r="O194" s="150"/>
      <c r="P194" s="150"/>
      <c r="Q194" s="150"/>
      <c r="R194" s="150"/>
      <c r="S194" s="150"/>
      <c r="T194" s="150"/>
      <c r="U194" s="150"/>
      <c r="V194" s="150"/>
      <c r="W194" s="150"/>
      <c r="X194" s="150"/>
      <c r="Y194" s="150"/>
      <c r="Z194" s="150"/>
      <c r="AA194" s="150"/>
      <c r="AB194" s="151"/>
      <c r="AC194" s="151"/>
      <c r="AD194" s="150"/>
      <c r="AE194" s="150"/>
      <c r="AF194" s="150"/>
      <c r="AG194" s="150"/>
      <c r="AH194" s="150"/>
      <c r="AI194" s="150"/>
      <c r="AJ194" s="150"/>
      <c r="AK194" s="150"/>
      <c r="AL194" s="150"/>
      <c r="AM194" s="150"/>
      <c r="AN194" s="150"/>
      <c r="AO194" s="150"/>
      <c r="AP194" s="150"/>
      <c r="AQ194" s="150"/>
      <c r="AR194" s="150"/>
      <c r="AS194" s="150"/>
      <c r="AT194" s="150"/>
      <c r="AU194" s="150"/>
      <c r="AV194" s="150"/>
      <c r="AW194" s="150"/>
      <c r="AX194" s="150"/>
      <c r="AY194" s="188"/>
    </row>
    <row r="195" spans="1:51" ht="14.25" customHeight="1">
      <c r="A195" s="150"/>
      <c r="B195" s="159"/>
      <c r="C195" s="158"/>
      <c r="D195" s="157"/>
      <c r="E195" s="157"/>
      <c r="F195" s="150"/>
      <c r="G195" s="150"/>
      <c r="H195" s="150"/>
      <c r="I195" s="150"/>
      <c r="J195" s="150"/>
      <c r="K195" s="150"/>
      <c r="L195" s="150"/>
      <c r="M195" s="150"/>
      <c r="N195" s="150"/>
      <c r="O195" s="150"/>
      <c r="P195" s="150"/>
      <c r="Q195" s="150"/>
      <c r="R195" s="150"/>
      <c r="S195" s="150"/>
      <c r="T195" s="150"/>
      <c r="U195" s="150"/>
      <c r="V195" s="150"/>
      <c r="W195" s="150"/>
      <c r="X195" s="150"/>
      <c r="Y195" s="150"/>
      <c r="Z195" s="150"/>
      <c r="AA195" s="150"/>
      <c r="AB195" s="151"/>
      <c r="AC195" s="151"/>
      <c r="AD195" s="150"/>
      <c r="AE195" s="150"/>
      <c r="AF195" s="150"/>
      <c r="AG195" s="150"/>
      <c r="AH195" s="150"/>
      <c r="AI195" s="150"/>
      <c r="AJ195" s="150"/>
      <c r="AK195" s="150"/>
      <c r="AL195" s="150"/>
      <c r="AM195" s="150"/>
      <c r="AN195" s="150"/>
      <c r="AO195" s="150"/>
      <c r="AP195" s="150"/>
      <c r="AQ195" s="150"/>
      <c r="AR195" s="150"/>
      <c r="AS195" s="150"/>
      <c r="AT195" s="150"/>
      <c r="AU195" s="150"/>
      <c r="AV195" s="150"/>
      <c r="AW195" s="150"/>
      <c r="AX195" s="150"/>
      <c r="AY195" s="188"/>
    </row>
    <row r="196" spans="1:51" ht="14.25" customHeight="1">
      <c r="A196" s="150"/>
      <c r="B196" s="159"/>
      <c r="C196" s="158"/>
      <c r="D196" s="157"/>
      <c r="E196" s="157"/>
      <c r="F196" s="150"/>
      <c r="G196" s="150"/>
      <c r="H196" s="150"/>
      <c r="I196" s="150"/>
      <c r="J196" s="150"/>
      <c r="K196" s="150"/>
      <c r="L196" s="150"/>
      <c r="M196" s="150"/>
      <c r="N196" s="150"/>
      <c r="O196" s="150"/>
      <c r="P196" s="150"/>
      <c r="Q196" s="150"/>
      <c r="R196" s="150"/>
      <c r="S196" s="150"/>
      <c r="T196" s="150"/>
      <c r="U196" s="150"/>
      <c r="V196" s="150"/>
      <c r="W196" s="150"/>
      <c r="X196" s="150"/>
      <c r="Y196" s="150"/>
      <c r="Z196" s="150"/>
      <c r="AA196" s="150"/>
      <c r="AB196" s="151"/>
      <c r="AC196" s="151"/>
      <c r="AD196" s="150"/>
      <c r="AE196" s="150"/>
      <c r="AF196" s="150"/>
      <c r="AG196" s="150"/>
      <c r="AH196" s="150"/>
      <c r="AI196" s="150"/>
      <c r="AJ196" s="150"/>
      <c r="AK196" s="150"/>
      <c r="AL196" s="150"/>
      <c r="AM196" s="150"/>
      <c r="AN196" s="150"/>
      <c r="AO196" s="150"/>
      <c r="AP196" s="150"/>
      <c r="AQ196" s="150"/>
      <c r="AR196" s="150"/>
      <c r="AS196" s="150"/>
      <c r="AT196" s="150"/>
      <c r="AU196" s="150"/>
      <c r="AV196" s="150"/>
      <c r="AW196" s="150"/>
      <c r="AX196" s="150"/>
      <c r="AY196" s="188"/>
    </row>
    <row r="197" spans="1:51" ht="14.25" customHeight="1">
      <c r="A197" s="150"/>
      <c r="B197" s="159"/>
      <c r="C197" s="158"/>
      <c r="D197" s="157"/>
      <c r="E197" s="157"/>
      <c r="F197" s="150"/>
      <c r="G197" s="150"/>
      <c r="H197" s="150"/>
      <c r="I197" s="150"/>
      <c r="J197" s="150"/>
      <c r="K197" s="150"/>
      <c r="L197" s="150"/>
      <c r="M197" s="150"/>
      <c r="N197" s="150"/>
      <c r="O197" s="150"/>
      <c r="P197" s="150"/>
      <c r="Q197" s="150"/>
      <c r="R197" s="150"/>
      <c r="S197" s="150"/>
      <c r="T197" s="150"/>
      <c r="U197" s="150"/>
      <c r="V197" s="150"/>
      <c r="W197" s="150"/>
      <c r="X197" s="150"/>
      <c r="Y197" s="150"/>
      <c r="Z197" s="150"/>
      <c r="AA197" s="150"/>
      <c r="AB197" s="151"/>
      <c r="AC197" s="151"/>
      <c r="AD197" s="150"/>
      <c r="AE197" s="150"/>
      <c r="AF197" s="150"/>
      <c r="AG197" s="150"/>
      <c r="AH197" s="150"/>
      <c r="AI197" s="150"/>
      <c r="AJ197" s="150"/>
      <c r="AK197" s="150"/>
      <c r="AL197" s="150"/>
      <c r="AM197" s="150"/>
      <c r="AN197" s="150"/>
      <c r="AO197" s="150"/>
      <c r="AP197" s="150"/>
      <c r="AQ197" s="150"/>
      <c r="AR197" s="150"/>
      <c r="AS197" s="150"/>
      <c r="AT197" s="150"/>
      <c r="AU197" s="150"/>
      <c r="AV197" s="150"/>
      <c r="AW197" s="150"/>
      <c r="AX197" s="150"/>
      <c r="AY197" s="188"/>
    </row>
    <row r="198" spans="1:51" ht="14.25" customHeight="1">
      <c r="A198" s="150"/>
      <c r="B198" s="159"/>
      <c r="C198" s="158"/>
      <c r="D198" s="157"/>
      <c r="E198" s="157"/>
      <c r="F198" s="150"/>
      <c r="G198" s="150"/>
      <c r="H198" s="150"/>
      <c r="I198" s="150"/>
      <c r="J198" s="150"/>
      <c r="K198" s="150"/>
      <c r="L198" s="150"/>
      <c r="M198" s="150"/>
      <c r="N198" s="150"/>
      <c r="O198" s="150"/>
      <c r="P198" s="150"/>
      <c r="Q198" s="150"/>
      <c r="R198" s="150"/>
      <c r="S198" s="150"/>
      <c r="T198" s="150"/>
      <c r="U198" s="150"/>
      <c r="V198" s="150"/>
      <c r="W198" s="150"/>
      <c r="X198" s="150"/>
      <c r="Y198" s="150"/>
      <c r="Z198" s="150"/>
      <c r="AA198" s="150"/>
      <c r="AB198" s="151"/>
      <c r="AC198" s="151"/>
      <c r="AD198" s="150"/>
      <c r="AE198" s="150"/>
      <c r="AF198" s="150"/>
      <c r="AG198" s="150"/>
      <c r="AH198" s="150"/>
      <c r="AI198" s="150"/>
      <c r="AJ198" s="150"/>
      <c r="AK198" s="150"/>
      <c r="AL198" s="150"/>
      <c r="AM198" s="150"/>
      <c r="AN198" s="150"/>
      <c r="AO198" s="150"/>
      <c r="AP198" s="150"/>
      <c r="AQ198" s="150"/>
      <c r="AR198" s="150"/>
      <c r="AS198" s="150"/>
      <c r="AT198" s="150"/>
      <c r="AU198" s="150"/>
      <c r="AV198" s="150"/>
      <c r="AW198" s="150"/>
      <c r="AX198" s="150"/>
      <c r="AY198" s="188"/>
    </row>
    <row r="199" spans="1:51" ht="14.25" customHeight="1">
      <c r="A199" s="150"/>
      <c r="B199" s="159"/>
      <c r="C199" s="158"/>
      <c r="D199" s="157"/>
      <c r="E199" s="157"/>
      <c r="F199" s="150"/>
      <c r="G199" s="150"/>
      <c r="H199" s="150"/>
      <c r="I199" s="150"/>
      <c r="J199" s="150"/>
      <c r="K199" s="150"/>
      <c r="L199" s="150"/>
      <c r="M199" s="150"/>
      <c r="N199" s="150"/>
      <c r="O199" s="150"/>
      <c r="P199" s="150"/>
      <c r="Q199" s="150"/>
      <c r="R199" s="150"/>
      <c r="S199" s="150"/>
      <c r="T199" s="150"/>
      <c r="U199" s="150"/>
      <c r="V199" s="150"/>
      <c r="W199" s="150"/>
      <c r="X199" s="150"/>
      <c r="Y199" s="150"/>
      <c r="Z199" s="150"/>
      <c r="AA199" s="150"/>
      <c r="AB199" s="151"/>
      <c r="AC199" s="151"/>
      <c r="AD199" s="150"/>
      <c r="AE199" s="150"/>
      <c r="AF199" s="150"/>
      <c r="AG199" s="150"/>
      <c r="AH199" s="150"/>
      <c r="AI199" s="150"/>
      <c r="AJ199" s="150"/>
      <c r="AK199" s="150"/>
      <c r="AL199" s="150"/>
      <c r="AM199" s="150"/>
      <c r="AN199" s="150"/>
      <c r="AO199" s="150"/>
      <c r="AP199" s="150"/>
      <c r="AQ199" s="150"/>
      <c r="AR199" s="150"/>
      <c r="AS199" s="150"/>
      <c r="AT199" s="150"/>
      <c r="AU199" s="150"/>
      <c r="AV199" s="150"/>
      <c r="AW199" s="150"/>
      <c r="AX199" s="150"/>
      <c r="AY199" s="188"/>
    </row>
    <row r="200" spans="1:51" ht="14.25" customHeight="1">
      <c r="A200" s="150"/>
      <c r="B200" s="159"/>
      <c r="C200" s="158"/>
      <c r="D200" s="157"/>
      <c r="E200" s="157"/>
      <c r="F200" s="150"/>
      <c r="G200" s="150"/>
      <c r="H200" s="150"/>
      <c r="I200" s="150"/>
      <c r="J200" s="150"/>
      <c r="K200" s="150"/>
      <c r="L200" s="150"/>
      <c r="M200" s="150"/>
      <c r="N200" s="150"/>
      <c r="O200" s="150"/>
      <c r="P200" s="150"/>
      <c r="Q200" s="150"/>
      <c r="R200" s="150"/>
      <c r="S200" s="150"/>
      <c r="T200" s="150"/>
      <c r="U200" s="150"/>
      <c r="V200" s="150"/>
      <c r="W200" s="150"/>
      <c r="X200" s="150"/>
      <c r="Y200" s="150"/>
      <c r="Z200" s="150"/>
      <c r="AA200" s="150"/>
      <c r="AB200" s="151"/>
      <c r="AC200" s="151"/>
      <c r="AD200" s="150"/>
      <c r="AE200" s="150"/>
      <c r="AF200" s="150"/>
      <c r="AG200" s="150"/>
      <c r="AH200" s="150"/>
      <c r="AI200" s="150"/>
      <c r="AJ200" s="150"/>
      <c r="AK200" s="150"/>
      <c r="AL200" s="150"/>
      <c r="AM200" s="150"/>
      <c r="AN200" s="150"/>
      <c r="AO200" s="150"/>
      <c r="AP200" s="150"/>
      <c r="AQ200" s="150"/>
      <c r="AR200" s="150"/>
      <c r="AS200" s="150"/>
      <c r="AT200" s="150"/>
      <c r="AU200" s="150"/>
      <c r="AV200" s="150"/>
      <c r="AW200" s="150"/>
      <c r="AX200" s="150"/>
      <c r="AY200" s="188"/>
    </row>
    <row r="201" spans="1:51" ht="14.25" customHeight="1">
      <c r="A201" s="150"/>
      <c r="B201" s="159"/>
      <c r="C201" s="158"/>
      <c r="D201" s="157"/>
      <c r="E201" s="157"/>
      <c r="F201" s="150"/>
      <c r="G201" s="150"/>
      <c r="H201" s="150"/>
      <c r="I201" s="150"/>
      <c r="J201" s="150"/>
      <c r="K201" s="150"/>
      <c r="L201" s="150"/>
      <c r="M201" s="150"/>
      <c r="N201" s="150"/>
      <c r="O201" s="150"/>
      <c r="P201" s="150"/>
      <c r="Q201" s="150"/>
      <c r="R201" s="150"/>
      <c r="S201" s="150"/>
      <c r="T201" s="150"/>
      <c r="U201" s="150"/>
      <c r="V201" s="150"/>
      <c r="W201" s="150"/>
      <c r="X201" s="150"/>
      <c r="Y201" s="150"/>
      <c r="Z201" s="150"/>
      <c r="AA201" s="150"/>
      <c r="AB201" s="151"/>
      <c r="AC201" s="151"/>
      <c r="AD201" s="150"/>
      <c r="AE201" s="150"/>
      <c r="AF201" s="150"/>
      <c r="AG201" s="150"/>
      <c r="AH201" s="150"/>
      <c r="AI201" s="150"/>
      <c r="AJ201" s="150"/>
      <c r="AK201" s="150"/>
      <c r="AL201" s="150"/>
      <c r="AM201" s="150"/>
      <c r="AN201" s="150"/>
      <c r="AO201" s="150"/>
      <c r="AP201" s="150"/>
      <c r="AQ201" s="150"/>
      <c r="AR201" s="150"/>
      <c r="AS201" s="150"/>
      <c r="AT201" s="150"/>
      <c r="AU201" s="150"/>
      <c r="AV201" s="150"/>
      <c r="AW201" s="150"/>
      <c r="AX201" s="150"/>
      <c r="AY201" s="188"/>
    </row>
    <row r="202" spans="1:51" ht="14.25" customHeight="1">
      <c r="A202" s="150"/>
      <c r="B202" s="159"/>
      <c r="C202" s="158"/>
      <c r="D202" s="157"/>
      <c r="E202" s="157"/>
      <c r="F202" s="150"/>
      <c r="G202" s="150"/>
      <c r="H202" s="150"/>
      <c r="I202" s="150"/>
      <c r="J202" s="150"/>
      <c r="K202" s="150"/>
      <c r="L202" s="150"/>
      <c r="M202" s="150"/>
      <c r="N202" s="150"/>
      <c r="O202" s="150"/>
      <c r="P202" s="150"/>
      <c r="Q202" s="150"/>
      <c r="R202" s="150"/>
      <c r="S202" s="150"/>
      <c r="T202" s="150"/>
      <c r="U202" s="150"/>
      <c r="V202" s="150"/>
      <c r="W202" s="150"/>
      <c r="X202" s="150"/>
      <c r="Y202" s="150"/>
      <c r="Z202" s="150"/>
      <c r="AA202" s="150"/>
      <c r="AB202" s="151"/>
      <c r="AC202" s="151"/>
      <c r="AD202" s="150"/>
      <c r="AE202" s="150"/>
      <c r="AF202" s="150"/>
      <c r="AG202" s="150"/>
      <c r="AH202" s="150"/>
      <c r="AI202" s="150"/>
      <c r="AJ202" s="150"/>
      <c r="AK202" s="150"/>
      <c r="AL202" s="150"/>
      <c r="AM202" s="150"/>
      <c r="AN202" s="150"/>
      <c r="AO202" s="150"/>
      <c r="AP202" s="150"/>
      <c r="AQ202" s="150"/>
      <c r="AR202" s="150"/>
      <c r="AS202" s="150"/>
      <c r="AT202" s="150"/>
      <c r="AU202" s="150"/>
      <c r="AV202" s="150"/>
      <c r="AW202" s="150"/>
      <c r="AX202" s="150"/>
      <c r="AY202" s="188"/>
    </row>
    <row r="203" spans="1:51" ht="14.25" customHeight="1">
      <c r="A203" s="150"/>
      <c r="B203" s="159"/>
      <c r="C203" s="158"/>
      <c r="D203" s="157"/>
      <c r="E203" s="157"/>
      <c r="F203" s="150"/>
      <c r="G203" s="150"/>
      <c r="H203" s="150"/>
      <c r="I203" s="150"/>
      <c r="J203" s="150"/>
      <c r="K203" s="150"/>
      <c r="L203" s="150"/>
      <c r="M203" s="150"/>
      <c r="N203" s="150"/>
      <c r="O203" s="150"/>
      <c r="P203" s="150"/>
      <c r="Q203" s="150"/>
      <c r="R203" s="150"/>
      <c r="S203" s="150"/>
      <c r="T203" s="150"/>
      <c r="U203" s="150"/>
      <c r="V203" s="150"/>
      <c r="W203" s="150"/>
      <c r="X203" s="150"/>
      <c r="Y203" s="150"/>
      <c r="Z203" s="150"/>
      <c r="AA203" s="150"/>
      <c r="AB203" s="151"/>
      <c r="AC203" s="151"/>
      <c r="AD203" s="150"/>
      <c r="AE203" s="150"/>
      <c r="AF203" s="150"/>
      <c r="AG203" s="150"/>
      <c r="AH203" s="150"/>
      <c r="AI203" s="150"/>
      <c r="AJ203" s="150"/>
      <c r="AK203" s="150"/>
      <c r="AL203" s="150"/>
      <c r="AM203" s="150"/>
      <c r="AN203" s="150"/>
      <c r="AO203" s="150"/>
      <c r="AP203" s="150"/>
      <c r="AQ203" s="150"/>
      <c r="AR203" s="150"/>
      <c r="AS203" s="150"/>
      <c r="AT203" s="150"/>
      <c r="AU203" s="150"/>
      <c r="AV203" s="150"/>
      <c r="AW203" s="150"/>
      <c r="AX203" s="150"/>
      <c r="AY203" s="188"/>
    </row>
    <row r="204" spans="1:51" ht="14.25" customHeight="1">
      <c r="A204" s="150"/>
      <c r="B204" s="159"/>
      <c r="C204" s="158"/>
      <c r="D204" s="157"/>
      <c r="E204" s="157"/>
      <c r="F204" s="150"/>
      <c r="G204" s="150"/>
      <c r="H204" s="150"/>
      <c r="I204" s="150"/>
      <c r="J204" s="150"/>
      <c r="K204" s="150"/>
      <c r="L204" s="150"/>
      <c r="M204" s="150"/>
      <c r="N204" s="150"/>
      <c r="O204" s="150"/>
      <c r="P204" s="150"/>
      <c r="Q204" s="150"/>
      <c r="R204" s="150"/>
      <c r="S204" s="150"/>
      <c r="T204" s="150"/>
      <c r="U204" s="150"/>
      <c r="V204" s="150"/>
      <c r="W204" s="150"/>
      <c r="X204" s="150"/>
      <c r="Y204" s="150"/>
      <c r="Z204" s="150"/>
      <c r="AA204" s="150"/>
      <c r="AB204" s="151"/>
      <c r="AC204" s="151"/>
      <c r="AD204" s="150"/>
      <c r="AE204" s="150"/>
      <c r="AF204" s="150"/>
      <c r="AG204" s="150"/>
      <c r="AH204" s="150"/>
      <c r="AI204" s="150"/>
      <c r="AJ204" s="150"/>
      <c r="AK204" s="150"/>
      <c r="AL204" s="150"/>
      <c r="AM204" s="150"/>
      <c r="AN204" s="150"/>
      <c r="AO204" s="150"/>
      <c r="AP204" s="150"/>
      <c r="AQ204" s="150"/>
      <c r="AR204" s="150"/>
      <c r="AS204" s="150"/>
      <c r="AT204" s="150"/>
      <c r="AU204" s="150"/>
      <c r="AV204" s="150"/>
      <c r="AW204" s="150"/>
      <c r="AX204" s="150"/>
      <c r="AY204" s="188"/>
    </row>
    <row r="205" spans="1:51" ht="14.25" customHeight="1">
      <c r="A205" s="150"/>
      <c r="B205" s="159"/>
      <c r="C205" s="158"/>
      <c r="D205" s="157"/>
      <c r="E205" s="157"/>
      <c r="F205" s="150"/>
      <c r="G205" s="150"/>
      <c r="H205" s="150"/>
      <c r="I205" s="150"/>
      <c r="J205" s="150"/>
      <c r="K205" s="150"/>
      <c r="L205" s="150"/>
      <c r="M205" s="150"/>
      <c r="N205" s="150"/>
      <c r="O205" s="150"/>
      <c r="P205" s="150"/>
      <c r="Q205" s="150"/>
      <c r="R205" s="150"/>
      <c r="S205" s="150"/>
      <c r="T205" s="150"/>
      <c r="U205" s="150"/>
      <c r="V205" s="150"/>
      <c r="W205" s="150"/>
      <c r="X205" s="150"/>
      <c r="Y205" s="150"/>
      <c r="Z205" s="150"/>
      <c r="AA205" s="150"/>
      <c r="AB205" s="151"/>
      <c r="AC205" s="151"/>
      <c r="AD205" s="150"/>
      <c r="AE205" s="150"/>
      <c r="AF205" s="150"/>
      <c r="AG205" s="150"/>
      <c r="AH205" s="150"/>
      <c r="AI205" s="150"/>
      <c r="AJ205" s="150"/>
      <c r="AK205" s="150"/>
      <c r="AL205" s="150"/>
      <c r="AM205" s="150"/>
      <c r="AN205" s="150"/>
      <c r="AO205" s="150"/>
      <c r="AP205" s="150"/>
      <c r="AQ205" s="150"/>
      <c r="AR205" s="150"/>
      <c r="AS205" s="150"/>
      <c r="AT205" s="150"/>
      <c r="AU205" s="150"/>
      <c r="AV205" s="150"/>
      <c r="AW205" s="150"/>
      <c r="AX205" s="150"/>
      <c r="AY205" s="188"/>
    </row>
    <row r="206" spans="1:51" ht="14.25" customHeight="1">
      <c r="A206" s="150"/>
      <c r="B206" s="159"/>
      <c r="C206" s="158"/>
      <c r="D206" s="157"/>
      <c r="E206" s="157"/>
      <c r="F206" s="150"/>
      <c r="G206" s="150"/>
      <c r="H206" s="150"/>
      <c r="I206" s="150"/>
      <c r="J206" s="150"/>
      <c r="K206" s="150"/>
      <c r="L206" s="150"/>
      <c r="M206" s="150"/>
      <c r="N206" s="150"/>
      <c r="O206" s="150"/>
      <c r="P206" s="150"/>
      <c r="Q206" s="150"/>
      <c r="R206" s="150"/>
      <c r="S206" s="150"/>
      <c r="T206" s="150"/>
      <c r="U206" s="150"/>
      <c r="V206" s="150"/>
      <c r="W206" s="150"/>
      <c r="X206" s="150"/>
      <c r="Y206" s="150"/>
      <c r="Z206" s="150"/>
      <c r="AA206" s="150"/>
      <c r="AB206" s="151"/>
      <c r="AC206" s="151"/>
      <c r="AD206" s="150"/>
      <c r="AE206" s="150"/>
      <c r="AF206" s="150"/>
      <c r="AG206" s="150"/>
      <c r="AH206" s="150"/>
      <c r="AI206" s="150"/>
      <c r="AJ206" s="150"/>
      <c r="AK206" s="150"/>
      <c r="AL206" s="150"/>
      <c r="AM206" s="150"/>
      <c r="AN206" s="150"/>
      <c r="AO206" s="150"/>
      <c r="AP206" s="150"/>
      <c r="AQ206" s="150"/>
      <c r="AR206" s="150"/>
      <c r="AS206" s="150"/>
      <c r="AT206" s="150"/>
      <c r="AU206" s="150"/>
      <c r="AV206" s="150"/>
      <c r="AW206" s="150"/>
      <c r="AX206" s="150"/>
      <c r="AY206" s="188"/>
    </row>
    <row r="207" spans="1:51" ht="14.25" customHeight="1">
      <c r="A207" s="150"/>
      <c r="B207" s="159"/>
      <c r="C207" s="158"/>
      <c r="D207" s="157"/>
      <c r="E207" s="157"/>
      <c r="F207" s="150"/>
      <c r="G207" s="150"/>
      <c r="H207" s="150"/>
      <c r="I207" s="150"/>
      <c r="J207" s="150"/>
      <c r="K207" s="150"/>
      <c r="L207" s="150"/>
      <c r="M207" s="150"/>
      <c r="N207" s="150"/>
      <c r="O207" s="150"/>
      <c r="P207" s="150"/>
      <c r="Q207" s="150"/>
      <c r="R207" s="150"/>
      <c r="S207" s="150"/>
      <c r="T207" s="150"/>
      <c r="U207" s="150"/>
      <c r="V207" s="150"/>
      <c r="W207" s="150"/>
      <c r="X207" s="150"/>
      <c r="Y207" s="150"/>
      <c r="Z207" s="150"/>
      <c r="AA207" s="150"/>
      <c r="AB207" s="151"/>
      <c r="AC207" s="151"/>
      <c r="AD207" s="150"/>
      <c r="AE207" s="150"/>
      <c r="AF207" s="150"/>
      <c r="AG207" s="150"/>
      <c r="AH207" s="150"/>
      <c r="AI207" s="150"/>
      <c r="AJ207" s="150"/>
      <c r="AK207" s="150"/>
      <c r="AL207" s="150"/>
      <c r="AM207" s="150"/>
      <c r="AN207" s="150"/>
      <c r="AO207" s="150"/>
      <c r="AP207" s="150"/>
      <c r="AQ207" s="150"/>
      <c r="AR207" s="150"/>
      <c r="AS207" s="150"/>
      <c r="AT207" s="150"/>
      <c r="AU207" s="150"/>
      <c r="AV207" s="150"/>
      <c r="AW207" s="150"/>
      <c r="AX207" s="150"/>
      <c r="AY207" s="188"/>
    </row>
    <row r="208" spans="1:51" ht="14.25" customHeight="1">
      <c r="A208" s="150"/>
      <c r="B208" s="159"/>
      <c r="C208" s="158"/>
      <c r="D208" s="157"/>
      <c r="E208" s="157"/>
      <c r="F208" s="150"/>
      <c r="G208" s="150"/>
      <c r="H208" s="150"/>
      <c r="I208" s="150"/>
      <c r="J208" s="150"/>
      <c r="K208" s="150"/>
      <c r="L208" s="150"/>
      <c r="M208" s="150"/>
      <c r="N208" s="150"/>
      <c r="O208" s="150"/>
      <c r="P208" s="150"/>
      <c r="Q208" s="150"/>
      <c r="R208" s="150"/>
      <c r="S208" s="150"/>
      <c r="T208" s="150"/>
      <c r="U208" s="150"/>
      <c r="V208" s="150"/>
      <c r="W208" s="150"/>
      <c r="X208" s="150"/>
      <c r="Y208" s="150"/>
      <c r="Z208" s="150"/>
      <c r="AA208" s="150"/>
      <c r="AB208" s="151"/>
      <c r="AC208" s="151"/>
      <c r="AD208" s="150"/>
      <c r="AE208" s="150"/>
      <c r="AF208" s="150"/>
      <c r="AG208" s="150"/>
      <c r="AH208" s="150"/>
      <c r="AI208" s="150"/>
      <c r="AJ208" s="150"/>
      <c r="AK208" s="150"/>
      <c r="AL208" s="150"/>
      <c r="AM208" s="150"/>
      <c r="AN208" s="150"/>
      <c r="AO208" s="150"/>
      <c r="AP208" s="150"/>
      <c r="AQ208" s="150"/>
      <c r="AR208" s="150"/>
      <c r="AS208" s="150"/>
      <c r="AT208" s="150"/>
      <c r="AU208" s="150"/>
      <c r="AV208" s="150"/>
      <c r="AW208" s="150"/>
      <c r="AX208" s="150"/>
      <c r="AY208" s="188"/>
    </row>
    <row r="209" spans="1:51" ht="14.25" customHeight="1">
      <c r="A209" s="150"/>
      <c r="B209" s="159"/>
      <c r="C209" s="158"/>
      <c r="D209" s="157"/>
      <c r="E209" s="157"/>
      <c r="F209" s="150"/>
      <c r="G209" s="150"/>
      <c r="H209" s="150"/>
      <c r="I209" s="150"/>
      <c r="J209" s="150"/>
      <c r="K209" s="150"/>
      <c r="L209" s="150"/>
      <c r="M209" s="150"/>
      <c r="N209" s="150"/>
      <c r="O209" s="150"/>
      <c r="P209" s="150"/>
      <c r="Q209" s="150"/>
      <c r="R209" s="150"/>
      <c r="S209" s="150"/>
      <c r="T209" s="150"/>
      <c r="U209" s="150"/>
      <c r="V209" s="150"/>
      <c r="W209" s="150"/>
      <c r="X209" s="150"/>
      <c r="Y209" s="150"/>
      <c r="Z209" s="150"/>
      <c r="AA209" s="150"/>
      <c r="AB209" s="151"/>
      <c r="AC209" s="151"/>
      <c r="AD209" s="150"/>
      <c r="AE209" s="150"/>
      <c r="AF209" s="150"/>
      <c r="AG209" s="150"/>
      <c r="AH209" s="150"/>
      <c r="AI209" s="150"/>
      <c r="AJ209" s="150"/>
      <c r="AK209" s="150"/>
      <c r="AL209" s="150"/>
      <c r="AM209" s="150"/>
      <c r="AN209" s="150"/>
      <c r="AO209" s="150"/>
      <c r="AP209" s="150"/>
      <c r="AQ209" s="150"/>
      <c r="AR209" s="150"/>
      <c r="AS209" s="150"/>
      <c r="AT209" s="150"/>
      <c r="AU209" s="150"/>
      <c r="AV209" s="150"/>
      <c r="AW209" s="150"/>
      <c r="AX209" s="150"/>
      <c r="AY209" s="188"/>
    </row>
    <row r="210" spans="1:51" ht="14.25" customHeight="1">
      <c r="A210" s="150"/>
      <c r="B210" s="159"/>
      <c r="C210" s="158"/>
      <c r="D210" s="157"/>
      <c r="E210" s="157"/>
      <c r="F210" s="150"/>
      <c r="G210" s="150"/>
      <c r="H210" s="150"/>
      <c r="I210" s="150"/>
      <c r="J210" s="150"/>
      <c r="K210" s="150"/>
      <c r="L210" s="150"/>
      <c r="M210" s="150"/>
      <c r="N210" s="150"/>
      <c r="O210" s="150"/>
      <c r="P210" s="150"/>
      <c r="Q210" s="150"/>
      <c r="R210" s="150"/>
      <c r="S210" s="150"/>
      <c r="T210" s="150"/>
      <c r="U210" s="150"/>
      <c r="V210" s="150"/>
      <c r="W210" s="150"/>
      <c r="X210" s="150"/>
      <c r="Y210" s="150"/>
      <c r="Z210" s="150"/>
      <c r="AA210" s="150"/>
      <c r="AB210" s="151"/>
      <c r="AC210" s="151"/>
      <c r="AD210" s="150"/>
      <c r="AE210" s="150"/>
      <c r="AF210" s="150"/>
      <c r="AG210" s="150"/>
      <c r="AH210" s="150"/>
      <c r="AI210" s="150"/>
      <c r="AJ210" s="150"/>
      <c r="AK210" s="150"/>
      <c r="AL210" s="150"/>
      <c r="AM210" s="150"/>
      <c r="AN210" s="150"/>
      <c r="AO210" s="150"/>
      <c r="AP210" s="150"/>
      <c r="AQ210" s="150"/>
      <c r="AR210" s="150"/>
      <c r="AS210" s="150"/>
      <c r="AT210" s="150"/>
      <c r="AU210" s="150"/>
      <c r="AV210" s="150"/>
      <c r="AW210" s="150"/>
      <c r="AX210" s="150"/>
      <c r="AY210" s="188"/>
    </row>
    <row r="211" spans="1:51" ht="14.25" customHeight="1">
      <c r="A211" s="150"/>
      <c r="B211" s="159"/>
      <c r="C211" s="158"/>
      <c r="D211" s="157"/>
      <c r="E211" s="157"/>
      <c r="F211" s="150"/>
      <c r="G211" s="150"/>
      <c r="H211" s="150"/>
      <c r="I211" s="150"/>
      <c r="J211" s="150"/>
      <c r="K211" s="150"/>
      <c r="L211" s="150"/>
      <c r="M211" s="150"/>
      <c r="N211" s="150"/>
      <c r="O211" s="150"/>
      <c r="P211" s="150"/>
      <c r="Q211" s="150"/>
      <c r="R211" s="150"/>
      <c r="S211" s="150"/>
      <c r="T211" s="150"/>
      <c r="U211" s="150"/>
      <c r="V211" s="150"/>
      <c r="W211" s="150"/>
      <c r="X211" s="150"/>
      <c r="Y211" s="150"/>
      <c r="Z211" s="150"/>
      <c r="AA211" s="150"/>
      <c r="AB211" s="151"/>
      <c r="AC211" s="151"/>
      <c r="AD211" s="150"/>
      <c r="AE211" s="150"/>
      <c r="AF211" s="150"/>
      <c r="AG211" s="150"/>
      <c r="AH211" s="150"/>
      <c r="AI211" s="150"/>
      <c r="AJ211" s="150"/>
      <c r="AK211" s="150"/>
      <c r="AL211" s="150"/>
      <c r="AM211" s="150"/>
      <c r="AN211" s="150"/>
      <c r="AO211" s="150"/>
      <c r="AP211" s="150"/>
      <c r="AQ211" s="150"/>
      <c r="AR211" s="150"/>
      <c r="AS211" s="150"/>
      <c r="AT211" s="150"/>
      <c r="AU211" s="150"/>
      <c r="AV211" s="150"/>
      <c r="AW211" s="150"/>
      <c r="AX211" s="150"/>
      <c r="AY211" s="188"/>
    </row>
    <row r="212" spans="1:51" ht="14.25" customHeight="1">
      <c r="A212" s="150"/>
      <c r="B212" s="159"/>
      <c r="C212" s="158"/>
      <c r="D212" s="157"/>
      <c r="E212" s="157"/>
      <c r="F212" s="150"/>
      <c r="G212" s="150"/>
      <c r="H212" s="150"/>
      <c r="I212" s="150"/>
      <c r="J212" s="150"/>
      <c r="K212" s="150"/>
      <c r="L212" s="150"/>
      <c r="M212" s="150"/>
      <c r="N212" s="150"/>
      <c r="O212" s="150"/>
      <c r="P212" s="150"/>
      <c r="Q212" s="150"/>
      <c r="R212" s="150"/>
      <c r="S212" s="150"/>
      <c r="T212" s="150"/>
      <c r="U212" s="150"/>
      <c r="V212" s="150"/>
      <c r="W212" s="150"/>
      <c r="X212" s="150"/>
      <c r="Y212" s="150"/>
      <c r="Z212" s="150"/>
      <c r="AA212" s="150"/>
      <c r="AB212" s="151"/>
      <c r="AC212" s="151"/>
      <c r="AD212" s="150"/>
      <c r="AE212" s="150"/>
      <c r="AF212" s="150"/>
      <c r="AG212" s="150"/>
      <c r="AH212" s="150"/>
      <c r="AI212" s="150"/>
      <c r="AJ212" s="150"/>
      <c r="AK212" s="150"/>
      <c r="AL212" s="150"/>
      <c r="AM212" s="150"/>
      <c r="AN212" s="150"/>
      <c r="AO212" s="150"/>
      <c r="AP212" s="150"/>
      <c r="AQ212" s="150"/>
      <c r="AR212" s="150"/>
      <c r="AS212" s="150"/>
      <c r="AT212" s="150"/>
      <c r="AU212" s="150"/>
      <c r="AV212" s="150"/>
      <c r="AW212" s="150"/>
      <c r="AX212" s="150"/>
      <c r="AY212" s="188"/>
    </row>
    <row r="213" spans="1:51" ht="14.25" customHeight="1">
      <c r="A213" s="150"/>
      <c r="B213" s="159"/>
      <c r="C213" s="158"/>
      <c r="D213" s="157"/>
      <c r="E213" s="157"/>
      <c r="F213" s="150"/>
      <c r="G213" s="150"/>
      <c r="H213" s="150"/>
      <c r="I213" s="150"/>
      <c r="J213" s="150"/>
      <c r="K213" s="150"/>
      <c r="L213" s="150"/>
      <c r="M213" s="150"/>
      <c r="N213" s="150"/>
      <c r="O213" s="150"/>
      <c r="P213" s="150"/>
      <c r="Q213" s="150"/>
      <c r="R213" s="150"/>
      <c r="S213" s="150"/>
      <c r="T213" s="150"/>
      <c r="U213" s="150"/>
      <c r="V213" s="150"/>
      <c r="W213" s="150"/>
      <c r="X213" s="150"/>
      <c r="Y213" s="150"/>
      <c r="Z213" s="150"/>
      <c r="AA213" s="150"/>
      <c r="AB213" s="151"/>
      <c r="AC213" s="151"/>
      <c r="AD213" s="150"/>
      <c r="AE213" s="150"/>
      <c r="AF213" s="150"/>
      <c r="AG213" s="150"/>
      <c r="AH213" s="150"/>
      <c r="AI213" s="150"/>
      <c r="AJ213" s="150"/>
      <c r="AK213" s="150"/>
      <c r="AL213" s="150"/>
      <c r="AM213" s="150"/>
      <c r="AN213" s="150"/>
      <c r="AO213" s="150"/>
      <c r="AP213" s="150"/>
      <c r="AQ213" s="150"/>
      <c r="AR213" s="150"/>
      <c r="AS213" s="150"/>
      <c r="AT213" s="150"/>
      <c r="AU213" s="150"/>
      <c r="AV213" s="150"/>
      <c r="AW213" s="150"/>
      <c r="AX213" s="150"/>
      <c r="AY213" s="188"/>
    </row>
    <row r="214" spans="1:51" ht="14.25" customHeight="1">
      <c r="A214" s="150"/>
      <c r="B214" s="159"/>
      <c r="C214" s="158"/>
      <c r="D214" s="157"/>
      <c r="E214" s="157"/>
      <c r="F214" s="150"/>
      <c r="G214" s="150"/>
      <c r="H214" s="150"/>
      <c r="I214" s="150"/>
      <c r="J214" s="150"/>
      <c r="K214" s="150"/>
      <c r="L214" s="150"/>
      <c r="M214" s="150"/>
      <c r="N214" s="150"/>
      <c r="O214" s="150"/>
      <c r="P214" s="150"/>
      <c r="Q214" s="150"/>
      <c r="R214" s="150"/>
      <c r="S214" s="150"/>
      <c r="T214" s="150"/>
      <c r="U214" s="150"/>
      <c r="V214" s="150"/>
      <c r="W214" s="150"/>
      <c r="X214" s="150"/>
      <c r="Y214" s="150"/>
      <c r="Z214" s="150"/>
      <c r="AA214" s="150"/>
      <c r="AB214" s="151"/>
      <c r="AC214" s="151"/>
      <c r="AD214" s="150"/>
      <c r="AE214" s="150"/>
      <c r="AF214" s="150"/>
      <c r="AG214" s="150"/>
      <c r="AH214" s="150"/>
      <c r="AI214" s="150"/>
      <c r="AJ214" s="150"/>
      <c r="AK214" s="150"/>
      <c r="AL214" s="150"/>
      <c r="AM214" s="150"/>
      <c r="AN214" s="150"/>
      <c r="AO214" s="150"/>
      <c r="AP214" s="150"/>
      <c r="AQ214" s="150"/>
      <c r="AR214" s="150"/>
      <c r="AS214" s="150"/>
      <c r="AT214" s="150"/>
      <c r="AU214" s="150"/>
      <c r="AV214" s="150"/>
      <c r="AW214" s="150"/>
      <c r="AX214" s="150"/>
      <c r="AY214" s="188"/>
    </row>
    <row r="215" spans="1:51" ht="14.25" customHeight="1">
      <c r="A215" s="150"/>
      <c r="B215" s="159"/>
      <c r="C215" s="158"/>
      <c r="D215" s="157"/>
      <c r="E215" s="157"/>
      <c r="F215" s="150"/>
      <c r="G215" s="150"/>
      <c r="H215" s="150"/>
      <c r="I215" s="150"/>
      <c r="J215" s="150"/>
      <c r="K215" s="150"/>
      <c r="L215" s="150"/>
      <c r="M215" s="150"/>
      <c r="N215" s="150"/>
      <c r="O215" s="150"/>
      <c r="P215" s="150"/>
      <c r="Q215" s="150"/>
      <c r="R215" s="150"/>
      <c r="S215" s="150"/>
      <c r="T215" s="150"/>
      <c r="U215" s="150"/>
      <c r="V215" s="150"/>
      <c r="W215" s="150"/>
      <c r="X215" s="150"/>
      <c r="Y215" s="150"/>
      <c r="Z215" s="150"/>
      <c r="AA215" s="150"/>
      <c r="AB215" s="151"/>
      <c r="AC215" s="151"/>
      <c r="AD215" s="150"/>
      <c r="AE215" s="150"/>
      <c r="AF215" s="150"/>
      <c r="AG215" s="150"/>
      <c r="AH215" s="150"/>
      <c r="AI215" s="150"/>
      <c r="AJ215" s="150"/>
      <c r="AK215" s="150"/>
      <c r="AL215" s="150"/>
      <c r="AM215" s="150"/>
      <c r="AN215" s="150"/>
      <c r="AO215" s="150"/>
      <c r="AP215" s="150"/>
      <c r="AQ215" s="150"/>
      <c r="AR215" s="150"/>
      <c r="AS215" s="150"/>
      <c r="AT215" s="150"/>
      <c r="AU215" s="150"/>
      <c r="AV215" s="150"/>
      <c r="AW215" s="150"/>
      <c r="AX215" s="150"/>
      <c r="AY215" s="188"/>
    </row>
    <row r="216" spans="1:51" ht="14.25" customHeight="1">
      <c r="A216" s="150"/>
      <c r="B216" s="159"/>
      <c r="C216" s="158"/>
      <c r="D216" s="157"/>
      <c r="E216" s="157"/>
      <c r="F216" s="150"/>
      <c r="G216" s="150"/>
      <c r="H216" s="150"/>
      <c r="I216" s="150"/>
      <c r="J216" s="150"/>
      <c r="K216" s="150"/>
      <c r="L216" s="150"/>
      <c r="M216" s="150"/>
      <c r="N216" s="150"/>
      <c r="O216" s="150"/>
      <c r="P216" s="150"/>
      <c r="Q216" s="150"/>
      <c r="R216" s="150"/>
      <c r="S216" s="150"/>
      <c r="T216" s="150"/>
      <c r="U216" s="150"/>
      <c r="V216" s="150"/>
      <c r="W216" s="150"/>
      <c r="X216" s="150"/>
      <c r="Y216" s="150"/>
      <c r="Z216" s="150"/>
      <c r="AA216" s="150"/>
      <c r="AB216" s="151"/>
      <c r="AC216" s="151"/>
      <c r="AD216" s="150"/>
      <c r="AE216" s="150"/>
      <c r="AF216" s="150"/>
      <c r="AG216" s="150"/>
      <c r="AH216" s="150"/>
      <c r="AI216" s="150"/>
      <c r="AJ216" s="150"/>
      <c r="AK216" s="150"/>
      <c r="AL216" s="150"/>
      <c r="AM216" s="150"/>
      <c r="AN216" s="150"/>
      <c r="AO216" s="150"/>
      <c r="AP216" s="150"/>
      <c r="AQ216" s="150"/>
      <c r="AR216" s="150"/>
      <c r="AS216" s="150"/>
      <c r="AT216" s="150"/>
      <c r="AU216" s="150"/>
      <c r="AV216" s="150"/>
      <c r="AW216" s="150"/>
      <c r="AX216" s="150"/>
      <c r="AY216" s="188"/>
    </row>
    <row r="217" spans="1:51" ht="14.25" customHeight="1">
      <c r="A217" s="150"/>
      <c r="B217" s="159"/>
      <c r="C217" s="158"/>
      <c r="D217" s="157"/>
      <c r="E217" s="157"/>
      <c r="F217" s="150"/>
      <c r="G217" s="150"/>
      <c r="H217" s="150"/>
      <c r="I217" s="150"/>
      <c r="J217" s="150"/>
      <c r="K217" s="150"/>
      <c r="L217" s="150"/>
      <c r="M217" s="150"/>
      <c r="N217" s="150"/>
      <c r="O217" s="150"/>
      <c r="P217" s="150"/>
      <c r="Q217" s="150"/>
      <c r="R217" s="150"/>
      <c r="S217" s="150"/>
      <c r="T217" s="150"/>
      <c r="U217" s="150"/>
      <c r="V217" s="150"/>
      <c r="W217" s="150"/>
      <c r="X217" s="150"/>
      <c r="Y217" s="150"/>
      <c r="Z217" s="150"/>
      <c r="AA217" s="150"/>
      <c r="AB217" s="151"/>
      <c r="AC217" s="151"/>
      <c r="AD217" s="150"/>
      <c r="AE217" s="150"/>
      <c r="AF217" s="150"/>
      <c r="AG217" s="150"/>
      <c r="AH217" s="150"/>
      <c r="AI217" s="150"/>
      <c r="AJ217" s="150"/>
      <c r="AK217" s="150"/>
      <c r="AL217" s="150"/>
      <c r="AM217" s="150"/>
      <c r="AN217" s="150"/>
      <c r="AO217" s="150"/>
      <c r="AP217" s="150"/>
      <c r="AQ217" s="150"/>
      <c r="AR217" s="150"/>
      <c r="AS217" s="150"/>
      <c r="AT217" s="150"/>
      <c r="AU217" s="150"/>
      <c r="AV217" s="150"/>
      <c r="AW217" s="150"/>
      <c r="AX217" s="150"/>
      <c r="AY217" s="188"/>
    </row>
    <row r="218" spans="1:51" ht="14.25" customHeight="1">
      <c r="A218" s="150"/>
      <c r="B218" s="159"/>
      <c r="C218" s="158"/>
      <c r="D218" s="157"/>
      <c r="E218" s="157"/>
      <c r="F218" s="150"/>
      <c r="G218" s="150"/>
      <c r="H218" s="150"/>
      <c r="I218" s="150"/>
      <c r="J218" s="150"/>
      <c r="K218" s="150"/>
      <c r="L218" s="150"/>
      <c r="M218" s="150"/>
      <c r="N218" s="150"/>
      <c r="O218" s="150"/>
      <c r="P218" s="150"/>
      <c r="Q218" s="150"/>
      <c r="R218" s="150"/>
      <c r="S218" s="150"/>
      <c r="T218" s="150"/>
      <c r="U218" s="150"/>
      <c r="V218" s="150"/>
      <c r="W218" s="150"/>
      <c r="X218" s="150"/>
      <c r="Y218" s="150"/>
      <c r="Z218" s="150"/>
      <c r="AA218" s="150"/>
      <c r="AB218" s="151"/>
      <c r="AC218" s="151"/>
      <c r="AD218" s="150"/>
      <c r="AE218" s="150"/>
      <c r="AF218" s="150"/>
      <c r="AG218" s="150"/>
      <c r="AH218" s="150"/>
      <c r="AI218" s="150"/>
      <c r="AJ218" s="150"/>
      <c r="AK218" s="150"/>
      <c r="AL218" s="150"/>
      <c r="AM218" s="150"/>
      <c r="AN218" s="150"/>
      <c r="AO218" s="150"/>
      <c r="AP218" s="150"/>
      <c r="AQ218" s="150"/>
      <c r="AR218" s="150"/>
      <c r="AS218" s="150"/>
      <c r="AT218" s="150"/>
      <c r="AU218" s="150"/>
      <c r="AV218" s="150"/>
      <c r="AW218" s="150"/>
      <c r="AX218" s="150"/>
      <c r="AY218" s="188"/>
    </row>
    <row r="219" spans="1:51" ht="14.25" customHeight="1">
      <c r="A219" s="150"/>
      <c r="B219" s="159"/>
      <c r="C219" s="158"/>
      <c r="D219" s="157"/>
      <c r="E219" s="157"/>
      <c r="F219" s="150"/>
      <c r="G219" s="150"/>
      <c r="H219" s="150"/>
      <c r="I219" s="150"/>
      <c r="J219" s="150"/>
      <c r="K219" s="150"/>
      <c r="L219" s="150"/>
      <c r="M219" s="150"/>
      <c r="N219" s="150"/>
      <c r="O219" s="150"/>
      <c r="P219" s="150"/>
      <c r="Q219" s="150"/>
      <c r="R219" s="150"/>
      <c r="S219" s="150"/>
      <c r="T219" s="150"/>
      <c r="U219" s="150"/>
      <c r="V219" s="150"/>
      <c r="W219" s="150"/>
      <c r="X219" s="150"/>
      <c r="Y219" s="150"/>
      <c r="Z219" s="150"/>
      <c r="AA219" s="150"/>
      <c r="AB219" s="151"/>
      <c r="AC219" s="151"/>
      <c r="AD219" s="150"/>
      <c r="AE219" s="150"/>
      <c r="AF219" s="150"/>
      <c r="AG219" s="150"/>
      <c r="AH219" s="150"/>
      <c r="AI219" s="150"/>
      <c r="AJ219" s="150"/>
      <c r="AK219" s="150"/>
      <c r="AL219" s="150"/>
      <c r="AM219" s="150"/>
      <c r="AN219" s="150"/>
      <c r="AO219" s="150"/>
      <c r="AP219" s="150"/>
      <c r="AQ219" s="150"/>
      <c r="AR219" s="150"/>
      <c r="AS219" s="150"/>
      <c r="AT219" s="150"/>
      <c r="AU219" s="150"/>
      <c r="AV219" s="150"/>
      <c r="AW219" s="150"/>
      <c r="AX219" s="150"/>
      <c r="AY219" s="188"/>
    </row>
    <row r="220" spans="1:51" ht="14.25" customHeight="1">
      <c r="A220" s="150"/>
      <c r="B220" s="159"/>
      <c r="C220" s="158"/>
      <c r="D220" s="157"/>
      <c r="E220" s="157"/>
      <c r="F220" s="150"/>
      <c r="G220" s="150"/>
      <c r="H220" s="150"/>
      <c r="I220" s="150"/>
      <c r="J220" s="150"/>
      <c r="K220" s="150"/>
      <c r="L220" s="150"/>
      <c r="M220" s="150"/>
      <c r="N220" s="150"/>
      <c r="O220" s="150"/>
      <c r="P220" s="150"/>
      <c r="Q220" s="150"/>
      <c r="R220" s="150"/>
      <c r="S220" s="150"/>
      <c r="T220" s="150"/>
      <c r="U220" s="150"/>
      <c r="V220" s="150"/>
      <c r="W220" s="150"/>
      <c r="X220" s="150"/>
      <c r="Y220" s="150"/>
      <c r="Z220" s="150"/>
      <c r="AA220" s="150"/>
      <c r="AB220" s="151"/>
      <c r="AC220" s="151"/>
      <c r="AD220" s="150"/>
      <c r="AE220" s="150"/>
      <c r="AF220" s="150"/>
      <c r="AG220" s="150"/>
      <c r="AH220" s="150"/>
      <c r="AI220" s="150"/>
      <c r="AJ220" s="150"/>
      <c r="AK220" s="150"/>
      <c r="AL220" s="150"/>
      <c r="AM220" s="150"/>
      <c r="AN220" s="150"/>
      <c r="AO220" s="150"/>
      <c r="AP220" s="150"/>
      <c r="AQ220" s="150"/>
      <c r="AR220" s="150"/>
      <c r="AS220" s="150"/>
      <c r="AT220" s="150"/>
      <c r="AU220" s="150"/>
      <c r="AV220" s="150"/>
      <c r="AW220" s="150"/>
      <c r="AX220" s="150"/>
      <c r="AY220" s="188"/>
    </row>
    <row r="221" spans="1:51" ht="14.25" customHeight="1">
      <c r="A221" s="150"/>
      <c r="B221" s="159"/>
      <c r="C221" s="158"/>
      <c r="D221" s="157"/>
      <c r="E221" s="157"/>
      <c r="F221" s="150"/>
      <c r="G221" s="150"/>
      <c r="H221" s="150"/>
      <c r="I221" s="150"/>
      <c r="J221" s="150"/>
      <c r="K221" s="150"/>
      <c r="L221" s="150"/>
      <c r="M221" s="150"/>
      <c r="N221" s="150"/>
      <c r="O221" s="150"/>
      <c r="P221" s="150"/>
      <c r="Q221" s="150"/>
      <c r="R221" s="150"/>
      <c r="S221" s="150"/>
      <c r="T221" s="150"/>
      <c r="U221" s="150"/>
      <c r="V221" s="150"/>
      <c r="W221" s="150"/>
      <c r="X221" s="150"/>
      <c r="Y221" s="150"/>
      <c r="Z221" s="150"/>
      <c r="AA221" s="150"/>
      <c r="AB221" s="151"/>
      <c r="AC221" s="151"/>
      <c r="AD221" s="150"/>
      <c r="AE221" s="150"/>
      <c r="AF221" s="150"/>
      <c r="AG221" s="150"/>
      <c r="AH221" s="150"/>
      <c r="AI221" s="150"/>
      <c r="AJ221" s="150"/>
      <c r="AK221" s="150"/>
      <c r="AL221" s="150"/>
      <c r="AM221" s="150"/>
      <c r="AN221" s="150"/>
      <c r="AO221" s="150"/>
      <c r="AP221" s="150"/>
      <c r="AQ221" s="150"/>
      <c r="AR221" s="150"/>
      <c r="AS221" s="150"/>
      <c r="AT221" s="150"/>
      <c r="AU221" s="150"/>
      <c r="AV221" s="150"/>
      <c r="AW221" s="150"/>
      <c r="AX221" s="150"/>
      <c r="AY221" s="188"/>
    </row>
    <row r="222" spans="1:51" ht="14.25" customHeight="1">
      <c r="A222" s="150"/>
      <c r="B222" s="159"/>
      <c r="C222" s="158"/>
      <c r="D222" s="157"/>
      <c r="E222" s="157"/>
      <c r="F222" s="150"/>
      <c r="G222" s="150"/>
      <c r="H222" s="150"/>
      <c r="I222" s="150"/>
      <c r="J222" s="150"/>
      <c r="K222" s="150"/>
      <c r="L222" s="150"/>
      <c r="M222" s="150"/>
      <c r="N222" s="150"/>
      <c r="O222" s="150"/>
      <c r="P222" s="150"/>
      <c r="Q222" s="150"/>
      <c r="R222" s="150"/>
      <c r="S222" s="150"/>
      <c r="T222" s="150"/>
      <c r="U222" s="150"/>
      <c r="V222" s="150"/>
      <c r="W222" s="150"/>
      <c r="X222" s="150"/>
      <c r="Y222" s="150"/>
      <c r="Z222" s="150"/>
      <c r="AA222" s="150"/>
      <c r="AB222" s="151"/>
      <c r="AC222" s="151"/>
      <c r="AD222" s="150"/>
      <c r="AE222" s="150"/>
      <c r="AF222" s="150"/>
      <c r="AG222" s="150"/>
      <c r="AH222" s="150"/>
      <c r="AI222" s="150"/>
      <c r="AJ222" s="150"/>
      <c r="AK222" s="150"/>
      <c r="AL222" s="150"/>
      <c r="AM222" s="150"/>
      <c r="AN222" s="150"/>
      <c r="AO222" s="150"/>
      <c r="AP222" s="150"/>
      <c r="AQ222" s="150"/>
      <c r="AR222" s="150"/>
      <c r="AS222" s="150"/>
      <c r="AT222" s="150"/>
      <c r="AU222" s="150"/>
      <c r="AV222" s="150"/>
      <c r="AW222" s="150"/>
      <c r="AX222" s="150"/>
      <c r="AY222" s="188"/>
    </row>
    <row r="223" spans="1:51" ht="14.25" customHeight="1">
      <c r="A223" s="150"/>
      <c r="B223" s="159"/>
      <c r="C223" s="158"/>
      <c r="D223" s="157"/>
      <c r="E223" s="157"/>
      <c r="F223" s="150"/>
      <c r="G223" s="150"/>
      <c r="H223" s="150"/>
      <c r="I223" s="150"/>
      <c r="J223" s="150"/>
      <c r="K223" s="150"/>
      <c r="L223" s="150"/>
      <c r="M223" s="150"/>
      <c r="N223" s="150"/>
      <c r="O223" s="150"/>
      <c r="P223" s="150"/>
      <c r="Q223" s="150"/>
      <c r="R223" s="150"/>
      <c r="S223" s="150"/>
      <c r="T223" s="150"/>
      <c r="U223" s="150"/>
      <c r="V223" s="150"/>
      <c r="W223" s="150"/>
      <c r="X223" s="150"/>
      <c r="Y223" s="150"/>
      <c r="Z223" s="150"/>
      <c r="AA223" s="150"/>
      <c r="AB223" s="151"/>
      <c r="AC223" s="151"/>
      <c r="AD223" s="150"/>
      <c r="AE223" s="150"/>
      <c r="AF223" s="150"/>
      <c r="AG223" s="150"/>
      <c r="AH223" s="150"/>
      <c r="AI223" s="150"/>
      <c r="AJ223" s="150"/>
      <c r="AK223" s="150"/>
      <c r="AL223" s="150"/>
      <c r="AM223" s="150"/>
      <c r="AN223" s="150"/>
      <c r="AO223" s="150"/>
      <c r="AP223" s="150"/>
      <c r="AQ223" s="150"/>
      <c r="AR223" s="150"/>
      <c r="AS223" s="150"/>
      <c r="AT223" s="150"/>
      <c r="AU223" s="150"/>
      <c r="AV223" s="150"/>
      <c r="AW223" s="150"/>
      <c r="AX223" s="150"/>
      <c r="AY223" s="188"/>
    </row>
    <row r="224" spans="1:51" ht="14.25" customHeight="1">
      <c r="A224" s="150"/>
      <c r="B224" s="159"/>
      <c r="C224" s="158"/>
      <c r="D224" s="157"/>
      <c r="E224" s="157"/>
      <c r="F224" s="150"/>
      <c r="G224" s="150"/>
      <c r="H224" s="150"/>
      <c r="I224" s="150"/>
      <c r="J224" s="150"/>
      <c r="K224" s="150"/>
      <c r="L224" s="150"/>
      <c r="M224" s="150"/>
      <c r="N224" s="150"/>
      <c r="O224" s="150"/>
      <c r="P224" s="150"/>
      <c r="Q224" s="150"/>
      <c r="R224" s="150"/>
      <c r="S224" s="150"/>
      <c r="T224" s="150"/>
      <c r="U224" s="150"/>
      <c r="V224" s="150"/>
      <c r="W224" s="150"/>
      <c r="X224" s="150"/>
      <c r="Y224" s="150"/>
      <c r="Z224" s="150"/>
      <c r="AA224" s="150"/>
      <c r="AB224" s="151"/>
      <c r="AC224" s="151"/>
      <c r="AD224" s="150"/>
      <c r="AE224" s="150"/>
      <c r="AF224" s="150"/>
      <c r="AG224" s="150"/>
      <c r="AH224" s="150"/>
      <c r="AI224" s="150"/>
      <c r="AJ224" s="150"/>
      <c r="AK224" s="150"/>
      <c r="AL224" s="150"/>
      <c r="AM224" s="150"/>
      <c r="AN224" s="150"/>
      <c r="AO224" s="150"/>
      <c r="AP224" s="150"/>
      <c r="AQ224" s="150"/>
      <c r="AR224" s="150"/>
      <c r="AS224" s="150"/>
      <c r="AT224" s="150"/>
      <c r="AU224" s="150"/>
      <c r="AV224" s="150"/>
      <c r="AW224" s="150"/>
      <c r="AX224" s="150"/>
      <c r="AY224" s="188"/>
    </row>
    <row r="225" spans="1:51" ht="14.25" customHeight="1">
      <c r="A225" s="150"/>
      <c r="B225" s="159"/>
      <c r="C225" s="158"/>
      <c r="D225" s="157"/>
      <c r="E225" s="157"/>
      <c r="F225" s="150"/>
      <c r="G225" s="150"/>
      <c r="H225" s="150"/>
      <c r="I225" s="150"/>
      <c r="J225" s="150"/>
      <c r="K225" s="150"/>
      <c r="L225" s="150"/>
      <c r="M225" s="150"/>
      <c r="N225" s="150"/>
      <c r="O225" s="150"/>
      <c r="P225" s="150"/>
      <c r="Q225" s="150"/>
      <c r="R225" s="150"/>
      <c r="S225" s="150"/>
      <c r="T225" s="150"/>
      <c r="U225" s="150"/>
      <c r="V225" s="150"/>
      <c r="W225" s="150"/>
      <c r="X225" s="150"/>
      <c r="Y225" s="150"/>
      <c r="Z225" s="150"/>
      <c r="AA225" s="150"/>
      <c r="AB225" s="151"/>
      <c r="AC225" s="151"/>
      <c r="AD225" s="150"/>
      <c r="AE225" s="150"/>
      <c r="AF225" s="150"/>
      <c r="AG225" s="150"/>
      <c r="AH225" s="150"/>
      <c r="AI225" s="150"/>
      <c r="AJ225" s="150"/>
      <c r="AK225" s="150"/>
      <c r="AL225" s="150"/>
      <c r="AM225" s="150"/>
      <c r="AN225" s="150"/>
      <c r="AO225" s="150"/>
      <c r="AP225" s="150"/>
      <c r="AQ225" s="150"/>
      <c r="AR225" s="150"/>
      <c r="AS225" s="150"/>
      <c r="AT225" s="150"/>
      <c r="AU225" s="150"/>
      <c r="AV225" s="150"/>
      <c r="AW225" s="150"/>
      <c r="AX225" s="150"/>
      <c r="AY225" s="188"/>
    </row>
    <row r="226" spans="1:51" ht="14.25" customHeight="1">
      <c r="A226" s="150"/>
      <c r="B226" s="159"/>
      <c r="C226" s="158"/>
      <c r="D226" s="157"/>
      <c r="E226" s="157"/>
      <c r="F226" s="150"/>
      <c r="G226" s="150"/>
      <c r="H226" s="150"/>
      <c r="I226" s="150"/>
      <c r="J226" s="150"/>
      <c r="K226" s="150"/>
      <c r="L226" s="150"/>
      <c r="M226" s="150"/>
      <c r="N226" s="150"/>
      <c r="O226" s="150"/>
      <c r="P226" s="150"/>
      <c r="Q226" s="150"/>
      <c r="R226" s="150"/>
      <c r="S226" s="150"/>
      <c r="T226" s="150"/>
      <c r="U226" s="150"/>
      <c r="V226" s="150"/>
      <c r="W226" s="150"/>
      <c r="X226" s="150"/>
      <c r="Y226" s="150"/>
      <c r="Z226" s="150"/>
      <c r="AA226" s="150"/>
      <c r="AB226" s="151"/>
      <c r="AC226" s="151"/>
      <c r="AD226" s="150"/>
      <c r="AE226" s="150"/>
      <c r="AF226" s="150"/>
      <c r="AG226" s="150"/>
      <c r="AH226" s="150"/>
      <c r="AI226" s="150"/>
      <c r="AJ226" s="150"/>
      <c r="AK226" s="150"/>
      <c r="AL226" s="150"/>
      <c r="AM226" s="150"/>
      <c r="AN226" s="150"/>
      <c r="AO226" s="150"/>
      <c r="AP226" s="150"/>
      <c r="AQ226" s="150"/>
      <c r="AR226" s="150"/>
      <c r="AS226" s="150"/>
      <c r="AT226" s="150"/>
      <c r="AU226" s="150"/>
      <c r="AV226" s="150"/>
      <c r="AW226" s="150"/>
      <c r="AX226" s="150"/>
      <c r="AY226" s="188"/>
    </row>
    <row r="227" spans="1:51" ht="14.25" customHeight="1">
      <c r="A227" s="150"/>
      <c r="B227" s="159"/>
      <c r="C227" s="158"/>
      <c r="D227" s="157"/>
      <c r="E227" s="157"/>
      <c r="F227" s="150"/>
      <c r="G227" s="150"/>
      <c r="H227" s="150"/>
      <c r="I227" s="150"/>
      <c r="J227" s="150"/>
      <c r="K227" s="150"/>
      <c r="L227" s="150"/>
      <c r="M227" s="150"/>
      <c r="N227" s="150"/>
      <c r="O227" s="150"/>
      <c r="P227" s="150"/>
      <c r="Q227" s="150"/>
      <c r="R227" s="150"/>
      <c r="S227" s="150"/>
      <c r="T227" s="150"/>
      <c r="U227" s="150"/>
      <c r="V227" s="150"/>
      <c r="W227" s="150"/>
      <c r="X227" s="150"/>
      <c r="Y227" s="150"/>
      <c r="Z227" s="150"/>
      <c r="AA227" s="150"/>
      <c r="AB227" s="151"/>
      <c r="AC227" s="151"/>
      <c r="AD227" s="150"/>
      <c r="AE227" s="150"/>
      <c r="AF227" s="150"/>
      <c r="AG227" s="150"/>
      <c r="AH227" s="150"/>
      <c r="AI227" s="150"/>
      <c r="AJ227" s="150"/>
      <c r="AK227" s="150"/>
      <c r="AL227" s="150"/>
      <c r="AM227" s="150"/>
      <c r="AN227" s="150"/>
      <c r="AO227" s="150"/>
      <c r="AP227" s="150"/>
      <c r="AQ227" s="150"/>
      <c r="AR227" s="150"/>
      <c r="AS227" s="150"/>
      <c r="AT227" s="150"/>
      <c r="AU227" s="150"/>
      <c r="AV227" s="150"/>
      <c r="AW227" s="150"/>
      <c r="AX227" s="150"/>
      <c r="AY227" s="188"/>
    </row>
    <row r="228" spans="1:51" ht="14.25" customHeight="1">
      <c r="A228" s="150"/>
      <c r="B228" s="159"/>
      <c r="C228" s="158"/>
      <c r="D228" s="157"/>
      <c r="E228" s="157"/>
      <c r="F228" s="150"/>
      <c r="G228" s="150"/>
      <c r="H228" s="150"/>
      <c r="I228" s="150"/>
      <c r="J228" s="150"/>
      <c r="K228" s="150"/>
      <c r="L228" s="150"/>
      <c r="M228" s="150"/>
      <c r="N228" s="150"/>
      <c r="O228" s="150"/>
      <c r="P228" s="150"/>
      <c r="Q228" s="150"/>
      <c r="R228" s="150"/>
      <c r="S228" s="150"/>
      <c r="T228" s="150"/>
      <c r="U228" s="150"/>
      <c r="V228" s="150"/>
      <c r="W228" s="150"/>
      <c r="X228" s="150"/>
      <c r="Y228" s="150"/>
      <c r="Z228" s="150"/>
      <c r="AA228" s="150"/>
      <c r="AB228" s="151"/>
      <c r="AC228" s="151"/>
      <c r="AD228" s="150"/>
      <c r="AE228" s="150"/>
      <c r="AF228" s="150"/>
      <c r="AG228" s="150"/>
      <c r="AH228" s="150"/>
      <c r="AI228" s="150"/>
      <c r="AJ228" s="150"/>
      <c r="AK228" s="150"/>
      <c r="AL228" s="150"/>
      <c r="AM228" s="150"/>
      <c r="AN228" s="150"/>
      <c r="AO228" s="150"/>
      <c r="AP228" s="150"/>
      <c r="AQ228" s="150"/>
      <c r="AR228" s="150"/>
      <c r="AS228" s="150"/>
      <c r="AT228" s="150"/>
      <c r="AU228" s="150"/>
      <c r="AV228" s="150"/>
      <c r="AW228" s="150"/>
      <c r="AX228" s="150"/>
      <c r="AY228" s="188"/>
    </row>
    <row r="229" spans="1:51" ht="14.25" customHeight="1">
      <c r="A229" s="150"/>
      <c r="B229" s="159"/>
      <c r="C229" s="158"/>
      <c r="D229" s="157"/>
      <c r="E229" s="157"/>
      <c r="F229" s="150"/>
      <c r="G229" s="150"/>
      <c r="H229" s="150"/>
      <c r="I229" s="150"/>
      <c r="J229" s="150"/>
      <c r="K229" s="150"/>
      <c r="L229" s="150"/>
      <c r="M229" s="150"/>
      <c r="N229" s="150"/>
      <c r="O229" s="150"/>
      <c r="P229" s="150"/>
      <c r="Q229" s="150"/>
      <c r="R229" s="150"/>
      <c r="S229" s="150"/>
      <c r="T229" s="150"/>
      <c r="U229" s="150"/>
      <c r="V229" s="150"/>
      <c r="W229" s="150"/>
      <c r="X229" s="150"/>
      <c r="Y229" s="150"/>
      <c r="Z229" s="150"/>
      <c r="AA229" s="150"/>
      <c r="AB229" s="151"/>
      <c r="AC229" s="151"/>
      <c r="AD229" s="150"/>
      <c r="AE229" s="150"/>
      <c r="AF229" s="150"/>
      <c r="AG229" s="150"/>
      <c r="AH229" s="150"/>
      <c r="AI229" s="150"/>
      <c r="AJ229" s="150"/>
      <c r="AK229" s="150"/>
      <c r="AL229" s="150"/>
      <c r="AM229" s="150"/>
      <c r="AN229" s="150"/>
      <c r="AO229" s="150"/>
      <c r="AP229" s="150"/>
      <c r="AQ229" s="150"/>
      <c r="AR229" s="150"/>
      <c r="AS229" s="150"/>
      <c r="AT229" s="150"/>
      <c r="AU229" s="150"/>
      <c r="AV229" s="150"/>
      <c r="AW229" s="150"/>
      <c r="AX229" s="150"/>
      <c r="AY229" s="188"/>
    </row>
    <row r="230" spans="1:51" ht="14.25" customHeight="1">
      <c r="A230" s="150"/>
      <c r="B230" s="159"/>
      <c r="C230" s="158"/>
      <c r="D230" s="157"/>
      <c r="E230" s="157"/>
      <c r="F230" s="150"/>
      <c r="G230" s="150"/>
      <c r="H230" s="150"/>
      <c r="I230" s="150"/>
      <c r="J230" s="150"/>
      <c r="K230" s="150"/>
      <c r="L230" s="150"/>
      <c r="M230" s="150"/>
      <c r="N230" s="150"/>
      <c r="O230" s="150"/>
      <c r="P230" s="150"/>
      <c r="Q230" s="150"/>
      <c r="R230" s="150"/>
      <c r="S230" s="150"/>
      <c r="T230" s="150"/>
      <c r="U230" s="150"/>
      <c r="V230" s="150"/>
      <c r="W230" s="150"/>
      <c r="X230" s="150"/>
      <c r="Y230" s="150"/>
      <c r="Z230" s="150"/>
      <c r="AA230" s="150"/>
      <c r="AB230" s="151"/>
      <c r="AC230" s="151"/>
      <c r="AD230" s="150"/>
      <c r="AE230" s="150"/>
      <c r="AF230" s="150"/>
      <c r="AG230" s="150"/>
      <c r="AH230" s="150"/>
      <c r="AI230" s="150"/>
      <c r="AJ230" s="150"/>
      <c r="AK230" s="150"/>
      <c r="AL230" s="150"/>
      <c r="AM230" s="150"/>
      <c r="AN230" s="150"/>
      <c r="AO230" s="150"/>
      <c r="AP230" s="150"/>
      <c r="AQ230" s="150"/>
      <c r="AR230" s="150"/>
      <c r="AS230" s="150"/>
      <c r="AT230" s="150"/>
      <c r="AU230" s="150"/>
      <c r="AV230" s="150"/>
      <c r="AW230" s="150"/>
      <c r="AX230" s="150"/>
      <c r="AY230" s="188"/>
    </row>
    <row r="231" spans="1:51" ht="14.25" customHeight="1">
      <c r="A231" s="150"/>
      <c r="B231" s="159"/>
      <c r="C231" s="158"/>
      <c r="D231" s="157"/>
      <c r="E231" s="157"/>
      <c r="F231" s="150"/>
      <c r="G231" s="150"/>
      <c r="H231" s="150"/>
      <c r="I231" s="150"/>
      <c r="J231" s="150"/>
      <c r="K231" s="150"/>
      <c r="L231" s="150"/>
      <c r="M231" s="150"/>
      <c r="N231" s="150"/>
      <c r="O231" s="150"/>
      <c r="P231" s="150"/>
      <c r="Q231" s="150"/>
      <c r="R231" s="150"/>
      <c r="S231" s="150"/>
      <c r="T231" s="150"/>
      <c r="U231" s="150"/>
      <c r="V231" s="150"/>
      <c r="W231" s="150"/>
      <c r="X231" s="150"/>
      <c r="Y231" s="150"/>
      <c r="Z231" s="150"/>
      <c r="AA231" s="150"/>
      <c r="AB231" s="151"/>
      <c r="AC231" s="151"/>
      <c r="AD231" s="150"/>
      <c r="AE231" s="150"/>
      <c r="AF231" s="150"/>
      <c r="AG231" s="150"/>
      <c r="AH231" s="150"/>
      <c r="AI231" s="150"/>
      <c r="AJ231" s="150"/>
      <c r="AK231" s="150"/>
      <c r="AL231" s="150"/>
      <c r="AM231" s="150"/>
      <c r="AN231" s="150"/>
      <c r="AO231" s="150"/>
      <c r="AP231" s="150"/>
      <c r="AQ231" s="150"/>
      <c r="AR231" s="150"/>
      <c r="AS231" s="150"/>
      <c r="AT231" s="150"/>
      <c r="AU231" s="150"/>
      <c r="AV231" s="150"/>
      <c r="AW231" s="150"/>
      <c r="AX231" s="150"/>
      <c r="AY231" s="188"/>
    </row>
    <row r="232" spans="1:51" ht="14.25" customHeight="1">
      <c r="A232" s="150"/>
      <c r="B232" s="159"/>
      <c r="C232" s="158"/>
      <c r="D232" s="157"/>
      <c r="E232" s="157"/>
      <c r="F232" s="150"/>
      <c r="G232" s="150"/>
      <c r="H232" s="150"/>
      <c r="I232" s="150"/>
      <c r="J232" s="150"/>
      <c r="K232" s="150"/>
      <c r="L232" s="150"/>
      <c r="M232" s="150"/>
      <c r="N232" s="150"/>
      <c r="O232" s="150"/>
      <c r="P232" s="150"/>
      <c r="Q232" s="150"/>
      <c r="R232" s="150"/>
      <c r="S232" s="150"/>
      <c r="T232" s="150"/>
      <c r="U232" s="150"/>
      <c r="V232" s="150"/>
      <c r="W232" s="150"/>
      <c r="X232" s="150"/>
      <c r="Y232" s="150"/>
      <c r="Z232" s="150"/>
      <c r="AA232" s="150"/>
      <c r="AB232" s="151"/>
      <c r="AC232" s="151"/>
      <c r="AD232" s="150"/>
      <c r="AE232" s="150"/>
      <c r="AF232" s="150"/>
      <c r="AG232" s="150"/>
      <c r="AH232" s="150"/>
      <c r="AI232" s="150"/>
      <c r="AJ232" s="150"/>
      <c r="AK232" s="150"/>
      <c r="AL232" s="150"/>
      <c r="AM232" s="150"/>
      <c r="AN232" s="150"/>
      <c r="AO232" s="150"/>
      <c r="AP232" s="150"/>
      <c r="AQ232" s="150"/>
      <c r="AR232" s="150"/>
      <c r="AS232" s="150"/>
      <c r="AT232" s="150"/>
      <c r="AU232" s="150"/>
      <c r="AV232" s="150"/>
      <c r="AW232" s="150"/>
      <c r="AX232" s="150"/>
      <c r="AY232" s="188"/>
    </row>
    <row r="233" spans="1:51" ht="14.25" customHeight="1">
      <c r="A233" s="150"/>
      <c r="B233" s="159"/>
      <c r="C233" s="158"/>
      <c r="D233" s="157"/>
      <c r="E233" s="157"/>
      <c r="F233" s="150"/>
      <c r="G233" s="150"/>
      <c r="H233" s="150"/>
      <c r="I233" s="150"/>
      <c r="J233" s="150"/>
      <c r="K233" s="150"/>
      <c r="L233" s="150"/>
      <c r="M233" s="150"/>
      <c r="N233" s="150"/>
      <c r="O233" s="150"/>
      <c r="P233" s="150"/>
      <c r="Q233" s="150"/>
      <c r="R233" s="150"/>
      <c r="S233" s="150"/>
      <c r="T233" s="150"/>
      <c r="U233" s="150"/>
      <c r="V233" s="150"/>
      <c r="W233" s="150"/>
      <c r="X233" s="150"/>
      <c r="Y233" s="150"/>
      <c r="Z233" s="150"/>
      <c r="AA233" s="150"/>
      <c r="AB233" s="151"/>
      <c r="AC233" s="151"/>
      <c r="AD233" s="150"/>
      <c r="AE233" s="150"/>
      <c r="AF233" s="150"/>
      <c r="AG233" s="150"/>
      <c r="AH233" s="150"/>
      <c r="AI233" s="150"/>
      <c r="AJ233" s="150"/>
      <c r="AK233" s="150"/>
      <c r="AL233" s="150"/>
      <c r="AM233" s="150"/>
      <c r="AN233" s="150"/>
      <c r="AO233" s="150"/>
      <c r="AP233" s="150"/>
      <c r="AQ233" s="150"/>
      <c r="AR233" s="150"/>
      <c r="AS233" s="150"/>
      <c r="AT233" s="150"/>
      <c r="AU233" s="150"/>
      <c r="AV233" s="150"/>
      <c r="AW233" s="150"/>
      <c r="AX233" s="150"/>
      <c r="AY233" s="188"/>
    </row>
    <row r="234" spans="1:51" ht="14.25" customHeight="1">
      <c r="A234" s="150"/>
      <c r="B234" s="159"/>
      <c r="C234" s="158"/>
      <c r="D234" s="157"/>
      <c r="E234" s="157"/>
      <c r="F234" s="150"/>
      <c r="G234" s="150"/>
      <c r="H234" s="150"/>
      <c r="I234" s="150"/>
      <c r="J234" s="150"/>
      <c r="K234" s="150"/>
      <c r="L234" s="150"/>
      <c r="M234" s="150"/>
      <c r="N234" s="150"/>
      <c r="O234" s="150"/>
      <c r="P234" s="150"/>
      <c r="Q234" s="150"/>
      <c r="R234" s="150"/>
      <c r="S234" s="150"/>
      <c r="T234" s="150"/>
      <c r="U234" s="150"/>
      <c r="V234" s="150"/>
      <c r="W234" s="150"/>
      <c r="X234" s="150"/>
      <c r="Y234" s="150"/>
      <c r="Z234" s="150"/>
      <c r="AA234" s="150"/>
      <c r="AB234" s="151"/>
      <c r="AC234" s="151"/>
      <c r="AD234" s="150"/>
      <c r="AE234" s="150"/>
      <c r="AF234" s="150"/>
      <c r="AG234" s="150"/>
      <c r="AH234" s="150"/>
      <c r="AI234" s="150"/>
      <c r="AJ234" s="150"/>
      <c r="AK234" s="150"/>
      <c r="AL234" s="150"/>
      <c r="AM234" s="150"/>
      <c r="AN234" s="150"/>
      <c r="AO234" s="150"/>
      <c r="AP234" s="150"/>
      <c r="AQ234" s="150"/>
      <c r="AR234" s="150"/>
      <c r="AS234" s="150"/>
      <c r="AT234" s="150"/>
      <c r="AU234" s="150"/>
      <c r="AV234" s="150"/>
      <c r="AW234" s="150"/>
      <c r="AX234" s="150"/>
      <c r="AY234" s="188"/>
    </row>
    <row r="235" spans="1:51" ht="14.25" customHeight="1">
      <c r="A235" s="150"/>
      <c r="B235" s="159"/>
      <c r="C235" s="158"/>
      <c r="D235" s="157"/>
      <c r="E235" s="157"/>
      <c r="F235" s="150"/>
      <c r="G235" s="150"/>
      <c r="H235" s="150"/>
      <c r="I235" s="150"/>
      <c r="J235" s="150"/>
      <c r="K235" s="150"/>
      <c r="L235" s="150"/>
      <c r="M235" s="150"/>
      <c r="N235" s="150"/>
      <c r="O235" s="150"/>
      <c r="P235" s="150"/>
      <c r="Q235" s="150"/>
      <c r="R235" s="150"/>
      <c r="S235" s="150"/>
      <c r="T235" s="150"/>
      <c r="U235" s="150"/>
      <c r="V235" s="150"/>
      <c r="W235" s="150"/>
      <c r="X235" s="150"/>
      <c r="Y235" s="150"/>
      <c r="Z235" s="150"/>
      <c r="AA235" s="150"/>
      <c r="AB235" s="151"/>
      <c r="AC235" s="151"/>
      <c r="AD235" s="150"/>
      <c r="AE235" s="150"/>
      <c r="AF235" s="150"/>
      <c r="AG235" s="150"/>
      <c r="AH235" s="150"/>
      <c r="AI235" s="150"/>
      <c r="AJ235" s="150"/>
      <c r="AK235" s="150"/>
      <c r="AL235" s="150"/>
      <c r="AM235" s="150"/>
      <c r="AN235" s="150"/>
      <c r="AO235" s="150"/>
      <c r="AP235" s="150"/>
      <c r="AQ235" s="150"/>
      <c r="AR235" s="150"/>
      <c r="AS235" s="150"/>
      <c r="AT235" s="150"/>
      <c r="AU235" s="150"/>
      <c r="AV235" s="150"/>
      <c r="AW235" s="150"/>
      <c r="AX235" s="150"/>
      <c r="AY235" s="188"/>
    </row>
    <row r="236" spans="1:51" ht="14.25" customHeight="1">
      <c r="A236" s="150"/>
      <c r="B236" s="159"/>
      <c r="C236" s="158"/>
      <c r="D236" s="157"/>
      <c r="E236" s="157"/>
      <c r="F236" s="150"/>
      <c r="G236" s="150"/>
      <c r="H236" s="150"/>
      <c r="I236" s="150"/>
      <c r="J236" s="150"/>
      <c r="K236" s="150"/>
      <c r="L236" s="150"/>
      <c r="M236" s="150"/>
      <c r="N236" s="150"/>
      <c r="O236" s="150"/>
      <c r="P236" s="150"/>
      <c r="Q236" s="150"/>
      <c r="R236" s="150"/>
      <c r="S236" s="150"/>
      <c r="T236" s="150"/>
      <c r="U236" s="150"/>
      <c r="V236" s="150"/>
      <c r="W236" s="150"/>
      <c r="X236" s="150"/>
      <c r="Y236" s="150"/>
      <c r="Z236" s="150"/>
      <c r="AA236" s="150"/>
      <c r="AB236" s="151"/>
      <c r="AC236" s="151"/>
      <c r="AD236" s="150"/>
      <c r="AE236" s="150"/>
      <c r="AF236" s="150"/>
      <c r="AG236" s="150"/>
      <c r="AH236" s="150"/>
      <c r="AI236" s="150"/>
      <c r="AJ236" s="150"/>
      <c r="AK236" s="150"/>
      <c r="AL236" s="150"/>
      <c r="AM236" s="150"/>
      <c r="AN236" s="150"/>
      <c r="AO236" s="150"/>
      <c r="AP236" s="150"/>
      <c r="AQ236" s="150"/>
      <c r="AR236" s="150"/>
      <c r="AS236" s="150"/>
      <c r="AT236" s="150"/>
      <c r="AU236" s="150"/>
      <c r="AV236" s="150"/>
      <c r="AW236" s="150"/>
      <c r="AX236" s="150"/>
      <c r="AY236" s="188"/>
    </row>
    <row r="237" spans="1:51" ht="14.25" customHeight="1">
      <c r="A237" s="150"/>
      <c r="B237" s="159"/>
      <c r="C237" s="158"/>
      <c r="D237" s="157"/>
      <c r="E237" s="157"/>
      <c r="F237" s="150"/>
      <c r="G237" s="150"/>
      <c r="H237" s="150"/>
      <c r="I237" s="150"/>
      <c r="J237" s="150"/>
      <c r="K237" s="150"/>
      <c r="L237" s="150"/>
      <c r="M237" s="150"/>
      <c r="N237" s="150"/>
      <c r="O237" s="150"/>
      <c r="P237" s="150"/>
      <c r="Q237" s="150"/>
      <c r="R237" s="150"/>
      <c r="S237" s="150"/>
      <c r="T237" s="150"/>
      <c r="U237" s="150"/>
      <c r="V237" s="150"/>
      <c r="W237" s="150"/>
      <c r="X237" s="150"/>
      <c r="Y237" s="150"/>
      <c r="Z237" s="150"/>
      <c r="AA237" s="150"/>
      <c r="AB237" s="151"/>
      <c r="AC237" s="151"/>
      <c r="AD237" s="150"/>
      <c r="AE237" s="150"/>
      <c r="AF237" s="150"/>
      <c r="AG237" s="150"/>
      <c r="AH237" s="150"/>
      <c r="AI237" s="150"/>
      <c r="AJ237" s="150"/>
      <c r="AK237" s="150"/>
      <c r="AL237" s="150"/>
      <c r="AM237" s="150"/>
      <c r="AN237" s="150"/>
      <c r="AO237" s="150"/>
      <c r="AP237" s="150"/>
      <c r="AQ237" s="150"/>
      <c r="AR237" s="150"/>
      <c r="AS237" s="150"/>
      <c r="AT237" s="150"/>
      <c r="AU237" s="150"/>
      <c r="AV237" s="150"/>
      <c r="AW237" s="150"/>
      <c r="AX237" s="150"/>
      <c r="AY237" s="188"/>
    </row>
    <row r="238" spans="1:51" ht="14.25" customHeight="1">
      <c r="A238" s="150"/>
      <c r="B238" s="159"/>
      <c r="C238" s="158"/>
      <c r="D238" s="157"/>
      <c r="E238" s="157"/>
      <c r="F238" s="150"/>
      <c r="G238" s="150"/>
      <c r="H238" s="150"/>
      <c r="I238" s="150"/>
      <c r="J238" s="150"/>
      <c r="K238" s="150"/>
      <c r="L238" s="150"/>
      <c r="M238" s="150"/>
      <c r="N238" s="150"/>
      <c r="O238" s="150"/>
      <c r="P238" s="150"/>
      <c r="Q238" s="150"/>
      <c r="R238" s="150"/>
      <c r="S238" s="150"/>
      <c r="T238" s="150"/>
      <c r="U238" s="150"/>
      <c r="V238" s="150"/>
      <c r="W238" s="150"/>
      <c r="X238" s="150"/>
      <c r="Y238" s="150"/>
      <c r="Z238" s="150"/>
      <c r="AA238" s="150"/>
      <c r="AB238" s="151"/>
      <c r="AC238" s="151"/>
      <c r="AD238" s="150"/>
      <c r="AE238" s="150"/>
      <c r="AF238" s="150"/>
      <c r="AG238" s="150"/>
      <c r="AH238" s="150"/>
      <c r="AI238" s="150"/>
      <c r="AJ238" s="150"/>
      <c r="AK238" s="150"/>
      <c r="AL238" s="150"/>
      <c r="AM238" s="150"/>
      <c r="AN238" s="150"/>
      <c r="AO238" s="150"/>
      <c r="AP238" s="150"/>
      <c r="AQ238" s="150"/>
      <c r="AR238" s="150"/>
      <c r="AS238" s="150"/>
      <c r="AT238" s="150"/>
      <c r="AU238" s="150"/>
      <c r="AV238" s="150"/>
      <c r="AW238" s="150"/>
      <c r="AX238" s="150"/>
      <c r="AY238" s="188"/>
    </row>
    <row r="239" spans="1:51" ht="14.25" customHeight="1">
      <c r="A239" s="150"/>
      <c r="B239" s="159"/>
      <c r="C239" s="158"/>
      <c r="D239" s="157"/>
      <c r="E239" s="157"/>
      <c r="F239" s="150"/>
      <c r="G239" s="150"/>
      <c r="H239" s="150"/>
      <c r="I239" s="150"/>
      <c r="J239" s="150"/>
      <c r="K239" s="150"/>
      <c r="L239" s="150"/>
      <c r="M239" s="150"/>
      <c r="N239" s="150"/>
      <c r="O239" s="150"/>
      <c r="P239" s="150"/>
      <c r="Q239" s="150"/>
      <c r="R239" s="150"/>
      <c r="S239" s="150"/>
      <c r="T239" s="150"/>
      <c r="U239" s="150"/>
      <c r="V239" s="150"/>
      <c r="W239" s="150"/>
      <c r="X239" s="150"/>
      <c r="Y239" s="150"/>
      <c r="Z239" s="150"/>
      <c r="AA239" s="150"/>
      <c r="AB239" s="151"/>
      <c r="AC239" s="151"/>
      <c r="AD239" s="150"/>
      <c r="AE239" s="150"/>
      <c r="AF239" s="150"/>
      <c r="AG239" s="150"/>
      <c r="AH239" s="150"/>
      <c r="AI239" s="150"/>
      <c r="AJ239" s="150"/>
      <c r="AK239" s="150"/>
      <c r="AL239" s="150"/>
      <c r="AM239" s="150"/>
      <c r="AN239" s="150"/>
      <c r="AO239" s="150"/>
      <c r="AP239" s="150"/>
      <c r="AQ239" s="150"/>
      <c r="AR239" s="150"/>
      <c r="AS239" s="150"/>
      <c r="AT239" s="150"/>
      <c r="AU239" s="150"/>
      <c r="AV239" s="150"/>
      <c r="AW239" s="150"/>
      <c r="AX239" s="150"/>
      <c r="AY239" s="188"/>
    </row>
    <row r="240" spans="1:51" ht="14.25" customHeight="1">
      <c r="A240" s="150"/>
      <c r="B240" s="159"/>
      <c r="C240" s="158"/>
      <c r="D240" s="157"/>
      <c r="E240" s="157"/>
      <c r="F240" s="150"/>
      <c r="G240" s="150"/>
      <c r="H240" s="150"/>
      <c r="I240" s="150"/>
      <c r="J240" s="150"/>
      <c r="K240" s="150"/>
      <c r="L240" s="150"/>
      <c r="M240" s="150"/>
      <c r="N240" s="150"/>
      <c r="O240" s="150"/>
      <c r="P240" s="150"/>
      <c r="Q240" s="150"/>
      <c r="R240" s="150"/>
      <c r="S240" s="150"/>
      <c r="T240" s="150"/>
      <c r="U240" s="150"/>
      <c r="V240" s="150"/>
      <c r="W240" s="150"/>
      <c r="X240" s="150"/>
      <c r="Y240" s="150"/>
      <c r="Z240" s="150"/>
      <c r="AA240" s="150"/>
      <c r="AB240" s="151"/>
      <c r="AC240" s="151"/>
      <c r="AD240" s="150"/>
      <c r="AE240" s="150"/>
      <c r="AF240" s="150"/>
      <c r="AG240" s="150"/>
      <c r="AH240" s="150"/>
      <c r="AI240" s="150"/>
      <c r="AJ240" s="150"/>
      <c r="AK240" s="150"/>
      <c r="AL240" s="150"/>
      <c r="AM240" s="150"/>
      <c r="AN240" s="150"/>
      <c r="AO240" s="150"/>
      <c r="AP240" s="150"/>
      <c r="AQ240" s="150"/>
      <c r="AR240" s="150"/>
      <c r="AS240" s="150"/>
      <c r="AT240" s="150"/>
      <c r="AU240" s="150"/>
      <c r="AV240" s="150"/>
      <c r="AW240" s="150"/>
      <c r="AX240" s="150"/>
      <c r="AY240" s="188"/>
    </row>
    <row r="241" spans="1:51" ht="14.25" customHeight="1">
      <c r="A241" s="150"/>
      <c r="B241" s="159"/>
      <c r="C241" s="158"/>
      <c r="D241" s="157"/>
      <c r="E241" s="157"/>
      <c r="F241" s="150"/>
      <c r="G241" s="150"/>
      <c r="H241" s="150"/>
      <c r="I241" s="150"/>
      <c r="J241" s="150"/>
      <c r="K241" s="150"/>
      <c r="L241" s="150"/>
      <c r="M241" s="150"/>
      <c r="N241" s="150"/>
      <c r="O241" s="150"/>
      <c r="P241" s="150"/>
      <c r="Q241" s="150"/>
      <c r="R241" s="150"/>
      <c r="S241" s="150"/>
      <c r="T241" s="150"/>
      <c r="U241" s="150"/>
      <c r="V241" s="150"/>
      <c r="W241" s="150"/>
      <c r="X241" s="150"/>
      <c r="Y241" s="150"/>
      <c r="Z241" s="150"/>
      <c r="AA241" s="150"/>
      <c r="AB241" s="151"/>
      <c r="AC241" s="151"/>
      <c r="AD241" s="150"/>
      <c r="AE241" s="150"/>
      <c r="AF241" s="150"/>
      <c r="AG241" s="150"/>
      <c r="AH241" s="150"/>
      <c r="AI241" s="150"/>
      <c r="AJ241" s="150"/>
      <c r="AK241" s="150"/>
      <c r="AL241" s="150"/>
      <c r="AM241" s="150"/>
      <c r="AN241" s="150"/>
      <c r="AO241" s="150"/>
      <c r="AP241" s="150"/>
      <c r="AQ241" s="150"/>
      <c r="AR241" s="150"/>
      <c r="AS241" s="150"/>
      <c r="AT241" s="150"/>
      <c r="AU241" s="150"/>
      <c r="AV241" s="150"/>
      <c r="AW241" s="150"/>
      <c r="AX241" s="150"/>
      <c r="AY241" s="188"/>
    </row>
    <row r="242" spans="1:51" ht="14.25" customHeight="1">
      <c r="A242" s="150"/>
      <c r="B242" s="159"/>
      <c r="C242" s="158"/>
      <c r="D242" s="157"/>
      <c r="E242" s="157"/>
      <c r="F242" s="150"/>
      <c r="G242" s="150"/>
      <c r="H242" s="150"/>
      <c r="I242" s="150"/>
      <c r="J242" s="150"/>
      <c r="K242" s="150"/>
      <c r="L242" s="150"/>
      <c r="M242" s="150"/>
      <c r="N242" s="150"/>
      <c r="O242" s="150"/>
      <c r="P242" s="150"/>
      <c r="Q242" s="150"/>
      <c r="R242" s="150"/>
      <c r="S242" s="150"/>
      <c r="T242" s="150"/>
      <c r="U242" s="150"/>
      <c r="V242" s="150"/>
      <c r="W242" s="150"/>
      <c r="X242" s="150"/>
      <c r="Y242" s="150"/>
      <c r="Z242" s="150"/>
      <c r="AA242" s="150"/>
      <c r="AB242" s="151"/>
      <c r="AC242" s="151"/>
      <c r="AD242" s="150"/>
      <c r="AE242" s="150"/>
      <c r="AF242" s="150"/>
      <c r="AG242" s="150"/>
      <c r="AH242" s="150"/>
      <c r="AI242" s="150"/>
      <c r="AJ242" s="150"/>
      <c r="AK242" s="150"/>
      <c r="AL242" s="150"/>
      <c r="AM242" s="150"/>
      <c r="AN242" s="150"/>
      <c r="AO242" s="150"/>
      <c r="AP242" s="150"/>
      <c r="AQ242" s="150"/>
      <c r="AR242" s="150"/>
      <c r="AS242" s="150"/>
      <c r="AT242" s="150"/>
      <c r="AU242" s="150"/>
      <c r="AV242" s="150"/>
      <c r="AW242" s="150"/>
      <c r="AX242" s="150"/>
      <c r="AY242" s="188"/>
    </row>
    <row r="243" spans="1:51" ht="14.25" customHeight="1">
      <c r="A243" s="150"/>
      <c r="B243" s="159"/>
      <c r="C243" s="158"/>
      <c r="D243" s="157"/>
      <c r="E243" s="157"/>
      <c r="F243" s="150"/>
      <c r="G243" s="150"/>
      <c r="H243" s="150"/>
      <c r="I243" s="150"/>
      <c r="J243" s="150"/>
      <c r="K243" s="150"/>
      <c r="L243" s="150"/>
      <c r="M243" s="150"/>
      <c r="N243" s="150"/>
      <c r="O243" s="150"/>
      <c r="P243" s="150"/>
      <c r="Q243" s="150"/>
      <c r="R243" s="150"/>
      <c r="S243" s="150"/>
      <c r="T243" s="150"/>
      <c r="U243" s="150"/>
      <c r="V243" s="150"/>
      <c r="W243" s="150"/>
      <c r="X243" s="150"/>
      <c r="Y243" s="150"/>
      <c r="Z243" s="150"/>
      <c r="AA243" s="150"/>
      <c r="AB243" s="151"/>
      <c r="AC243" s="151"/>
      <c r="AD243" s="150"/>
      <c r="AE243" s="150"/>
      <c r="AF243" s="150"/>
      <c r="AG243" s="150"/>
      <c r="AH243" s="150"/>
      <c r="AI243" s="150"/>
      <c r="AJ243" s="150"/>
      <c r="AK243" s="150"/>
      <c r="AL243" s="150"/>
      <c r="AM243" s="150"/>
      <c r="AN243" s="150"/>
      <c r="AO243" s="150"/>
      <c r="AP243" s="150"/>
      <c r="AQ243" s="150"/>
      <c r="AR243" s="150"/>
      <c r="AS243" s="150"/>
      <c r="AT243" s="150"/>
      <c r="AU243" s="150"/>
      <c r="AV243" s="150"/>
      <c r="AW243" s="150"/>
      <c r="AX243" s="150"/>
      <c r="AY243" s="188"/>
    </row>
    <row r="244" spans="1:51" ht="14.25" customHeight="1">
      <c r="A244" s="150"/>
      <c r="B244" s="159"/>
      <c r="C244" s="158"/>
      <c r="D244" s="157"/>
      <c r="E244" s="157"/>
      <c r="F244" s="150"/>
      <c r="G244" s="150"/>
      <c r="H244" s="150"/>
      <c r="I244" s="150"/>
      <c r="J244" s="150"/>
      <c r="K244" s="150"/>
      <c r="L244" s="150"/>
      <c r="M244" s="150"/>
      <c r="N244" s="150"/>
      <c r="O244" s="150"/>
      <c r="P244" s="150"/>
      <c r="Q244" s="150"/>
      <c r="R244" s="150"/>
      <c r="S244" s="150"/>
      <c r="T244" s="150"/>
      <c r="U244" s="150"/>
      <c r="V244" s="150"/>
      <c r="W244" s="150"/>
      <c r="X244" s="150"/>
      <c r="Y244" s="150"/>
      <c r="Z244" s="150"/>
      <c r="AA244" s="150"/>
      <c r="AB244" s="151"/>
      <c r="AC244" s="151"/>
      <c r="AD244" s="150"/>
      <c r="AE244" s="150"/>
      <c r="AF244" s="150"/>
      <c r="AG244" s="150"/>
      <c r="AH244" s="150"/>
      <c r="AI244" s="150"/>
      <c r="AJ244" s="150"/>
      <c r="AK244" s="150"/>
      <c r="AL244" s="150"/>
      <c r="AM244" s="150"/>
      <c r="AN244" s="150"/>
      <c r="AO244" s="150"/>
      <c r="AP244" s="150"/>
      <c r="AQ244" s="150"/>
      <c r="AR244" s="150"/>
      <c r="AS244" s="150"/>
      <c r="AT244" s="150"/>
      <c r="AU244" s="150"/>
      <c r="AV244" s="150"/>
      <c r="AW244" s="150"/>
      <c r="AX244" s="150"/>
      <c r="AY244" s="188"/>
    </row>
    <row r="245" spans="1:51" ht="14.25" customHeight="1">
      <c r="A245" s="150"/>
      <c r="B245" s="159"/>
      <c r="C245" s="158"/>
      <c r="D245" s="157"/>
      <c r="E245" s="157"/>
      <c r="F245" s="150"/>
      <c r="G245" s="150"/>
      <c r="H245" s="150"/>
      <c r="I245" s="150"/>
      <c r="J245" s="150"/>
      <c r="K245" s="150"/>
      <c r="L245" s="150"/>
      <c r="M245" s="150"/>
      <c r="N245" s="150"/>
      <c r="O245" s="150"/>
      <c r="P245" s="150"/>
      <c r="Q245" s="150"/>
      <c r="R245" s="150"/>
      <c r="S245" s="150"/>
      <c r="T245" s="150"/>
      <c r="U245" s="150"/>
      <c r="V245" s="150"/>
      <c r="W245" s="150"/>
      <c r="X245" s="150"/>
      <c r="Y245" s="150"/>
      <c r="Z245" s="150"/>
      <c r="AA245" s="150"/>
      <c r="AB245" s="151"/>
      <c r="AC245" s="151"/>
      <c r="AD245" s="150"/>
      <c r="AE245" s="150"/>
      <c r="AF245" s="150"/>
      <c r="AG245" s="150"/>
      <c r="AH245" s="150"/>
      <c r="AI245" s="150"/>
      <c r="AJ245" s="150"/>
      <c r="AK245" s="150"/>
      <c r="AL245" s="150"/>
      <c r="AM245" s="150"/>
      <c r="AN245" s="150"/>
      <c r="AO245" s="150"/>
      <c r="AP245" s="150"/>
      <c r="AQ245" s="150"/>
      <c r="AR245" s="150"/>
      <c r="AS245" s="150"/>
      <c r="AT245" s="150"/>
      <c r="AU245" s="150"/>
      <c r="AV245" s="150"/>
      <c r="AW245" s="150"/>
      <c r="AX245" s="150"/>
      <c r="AY245" s="188"/>
    </row>
    <row r="246" spans="1:51" ht="14.25" customHeight="1">
      <c r="A246" s="150"/>
      <c r="B246" s="159"/>
      <c r="C246" s="158"/>
      <c r="D246" s="157"/>
      <c r="E246" s="157"/>
      <c r="F246" s="150"/>
      <c r="G246" s="150"/>
      <c r="H246" s="150"/>
      <c r="I246" s="150"/>
      <c r="J246" s="150"/>
      <c r="K246" s="150"/>
      <c r="L246" s="150"/>
      <c r="M246" s="150"/>
      <c r="N246" s="150"/>
      <c r="O246" s="150"/>
      <c r="P246" s="150"/>
      <c r="Q246" s="150"/>
      <c r="R246" s="150"/>
      <c r="S246" s="150"/>
      <c r="T246" s="150"/>
      <c r="U246" s="150"/>
      <c r="V246" s="150"/>
      <c r="W246" s="150"/>
      <c r="X246" s="150"/>
      <c r="Y246" s="150"/>
      <c r="Z246" s="150"/>
      <c r="AA246" s="150"/>
      <c r="AB246" s="151"/>
      <c r="AC246" s="151"/>
      <c r="AD246" s="150"/>
      <c r="AE246" s="150"/>
      <c r="AF246" s="150"/>
      <c r="AG246" s="150"/>
      <c r="AH246" s="150"/>
      <c r="AI246" s="150"/>
      <c r="AJ246" s="150"/>
      <c r="AK246" s="150"/>
      <c r="AL246" s="150"/>
      <c r="AM246" s="150"/>
      <c r="AN246" s="150"/>
      <c r="AO246" s="150"/>
      <c r="AP246" s="150"/>
      <c r="AQ246" s="150"/>
      <c r="AR246" s="150"/>
      <c r="AS246" s="150"/>
      <c r="AT246" s="150"/>
      <c r="AU246" s="150"/>
      <c r="AV246" s="150"/>
      <c r="AW246" s="150"/>
      <c r="AX246" s="150"/>
      <c r="AY246" s="188"/>
    </row>
    <row r="247" spans="1:51" ht="14.25" customHeight="1">
      <c r="A247" s="150"/>
      <c r="B247" s="159"/>
      <c r="C247" s="158"/>
      <c r="D247" s="157"/>
      <c r="E247" s="157"/>
      <c r="F247" s="150"/>
      <c r="G247" s="150"/>
      <c r="H247" s="150"/>
      <c r="I247" s="150"/>
      <c r="J247" s="150"/>
      <c r="K247" s="150"/>
      <c r="L247" s="150"/>
      <c r="M247" s="150"/>
      <c r="N247" s="150"/>
      <c r="O247" s="150"/>
      <c r="P247" s="150"/>
      <c r="Q247" s="150"/>
      <c r="R247" s="150"/>
      <c r="S247" s="150"/>
      <c r="T247" s="150"/>
      <c r="U247" s="150"/>
      <c r="V247" s="150"/>
      <c r="W247" s="150"/>
      <c r="X247" s="150"/>
      <c r="Y247" s="150"/>
      <c r="Z247" s="150"/>
      <c r="AA247" s="150"/>
      <c r="AB247" s="151"/>
      <c r="AC247" s="151"/>
      <c r="AD247" s="150"/>
      <c r="AE247" s="150"/>
      <c r="AF247" s="150"/>
      <c r="AG247" s="150"/>
      <c r="AH247" s="150"/>
      <c r="AI247" s="150"/>
      <c r="AJ247" s="150"/>
      <c r="AK247" s="150"/>
      <c r="AL247" s="150"/>
      <c r="AM247" s="150"/>
      <c r="AN247" s="150"/>
      <c r="AO247" s="150"/>
      <c r="AP247" s="150"/>
      <c r="AQ247" s="150"/>
      <c r="AR247" s="150"/>
      <c r="AS247" s="150"/>
      <c r="AT247" s="150"/>
      <c r="AU247" s="150"/>
      <c r="AV247" s="150"/>
      <c r="AW247" s="150"/>
      <c r="AX247" s="150"/>
      <c r="AY247" s="188"/>
    </row>
    <row r="248" spans="1:51" ht="14.25" customHeight="1">
      <c r="A248" s="150"/>
      <c r="B248" s="159"/>
      <c r="C248" s="158"/>
      <c r="D248" s="157"/>
      <c r="E248" s="157"/>
      <c r="F248" s="150"/>
      <c r="G248" s="150"/>
      <c r="H248" s="150"/>
      <c r="I248" s="150"/>
      <c r="J248" s="150"/>
      <c r="K248" s="150"/>
      <c r="L248" s="150"/>
      <c r="M248" s="150"/>
      <c r="N248" s="150"/>
      <c r="O248" s="150"/>
      <c r="P248" s="150"/>
      <c r="Q248" s="150"/>
      <c r="R248" s="150"/>
      <c r="S248" s="150"/>
      <c r="T248" s="150"/>
      <c r="U248" s="150"/>
      <c r="V248" s="150"/>
      <c r="W248" s="150"/>
      <c r="X248" s="150"/>
      <c r="Y248" s="150"/>
      <c r="Z248" s="150"/>
      <c r="AA248" s="150"/>
      <c r="AB248" s="151"/>
      <c r="AC248" s="151"/>
      <c r="AD248" s="150"/>
      <c r="AE248" s="150"/>
      <c r="AF248" s="150"/>
      <c r="AG248" s="150"/>
      <c r="AH248" s="150"/>
      <c r="AI248" s="150"/>
      <c r="AJ248" s="150"/>
      <c r="AK248" s="150"/>
      <c r="AL248" s="150"/>
      <c r="AM248" s="150"/>
      <c r="AN248" s="150"/>
      <c r="AO248" s="150"/>
      <c r="AP248" s="150"/>
      <c r="AQ248" s="150"/>
      <c r="AR248" s="150"/>
      <c r="AS248" s="150"/>
      <c r="AT248" s="150"/>
      <c r="AU248" s="150"/>
      <c r="AV248" s="150"/>
      <c r="AW248" s="150"/>
      <c r="AX248" s="150"/>
      <c r="AY248" s="188"/>
    </row>
    <row r="249" spans="1:51" ht="14.25" customHeight="1">
      <c r="A249" s="150"/>
      <c r="B249" s="159"/>
      <c r="C249" s="158"/>
      <c r="D249" s="157"/>
      <c r="E249" s="157"/>
      <c r="F249" s="150"/>
      <c r="G249" s="150"/>
      <c r="H249" s="150"/>
      <c r="I249" s="150"/>
      <c r="J249" s="150"/>
      <c r="K249" s="150"/>
      <c r="L249" s="150"/>
      <c r="M249" s="150"/>
      <c r="N249" s="150"/>
      <c r="O249" s="150"/>
      <c r="P249" s="150"/>
      <c r="Q249" s="150"/>
      <c r="R249" s="150"/>
      <c r="S249" s="150"/>
      <c r="T249" s="150"/>
      <c r="U249" s="150"/>
      <c r="V249" s="150"/>
      <c r="W249" s="150"/>
      <c r="X249" s="150"/>
      <c r="Y249" s="150"/>
      <c r="Z249" s="150"/>
      <c r="AA249" s="150"/>
      <c r="AB249" s="151"/>
      <c r="AC249" s="151"/>
      <c r="AD249" s="150"/>
      <c r="AE249" s="150"/>
      <c r="AF249" s="150"/>
      <c r="AG249" s="150"/>
      <c r="AH249" s="150"/>
      <c r="AI249" s="150"/>
      <c r="AJ249" s="150"/>
      <c r="AK249" s="150"/>
      <c r="AL249" s="150"/>
      <c r="AM249" s="150"/>
      <c r="AN249" s="150"/>
      <c r="AO249" s="150"/>
      <c r="AP249" s="150"/>
      <c r="AQ249" s="150"/>
      <c r="AR249" s="150"/>
      <c r="AS249" s="150"/>
      <c r="AT249" s="150"/>
      <c r="AU249" s="150"/>
      <c r="AV249" s="150"/>
      <c r="AW249" s="150"/>
      <c r="AX249" s="150"/>
      <c r="AY249" s="188"/>
    </row>
    <row r="250" spans="1:51" ht="14.25" customHeight="1">
      <c r="A250" s="150"/>
      <c r="B250" s="159"/>
      <c r="C250" s="158"/>
      <c r="D250" s="157"/>
      <c r="E250" s="157"/>
      <c r="F250" s="150"/>
      <c r="G250" s="150"/>
      <c r="H250" s="150"/>
      <c r="I250" s="150"/>
      <c r="J250" s="150"/>
      <c r="K250" s="150"/>
      <c r="L250" s="150"/>
      <c r="M250" s="150"/>
      <c r="N250" s="150"/>
      <c r="O250" s="150"/>
      <c r="P250" s="150"/>
      <c r="Q250" s="150"/>
      <c r="R250" s="150"/>
      <c r="S250" s="150"/>
      <c r="T250" s="150"/>
      <c r="U250" s="150"/>
      <c r="V250" s="150"/>
      <c r="W250" s="150"/>
      <c r="X250" s="150"/>
      <c r="Y250" s="150"/>
      <c r="Z250" s="150"/>
      <c r="AA250" s="150"/>
      <c r="AB250" s="151"/>
      <c r="AC250" s="151"/>
      <c r="AD250" s="150"/>
      <c r="AE250" s="150"/>
      <c r="AF250" s="150"/>
      <c r="AG250" s="150"/>
      <c r="AH250" s="150"/>
      <c r="AI250" s="150"/>
      <c r="AJ250" s="150"/>
      <c r="AK250" s="150"/>
      <c r="AL250" s="150"/>
      <c r="AM250" s="150"/>
      <c r="AN250" s="150"/>
      <c r="AO250" s="150"/>
      <c r="AP250" s="150"/>
      <c r="AQ250" s="150"/>
      <c r="AR250" s="150"/>
      <c r="AS250" s="150"/>
      <c r="AT250" s="150"/>
      <c r="AU250" s="150"/>
      <c r="AV250" s="150"/>
      <c r="AW250" s="150"/>
      <c r="AX250" s="150"/>
      <c r="AY250" s="188"/>
    </row>
    <row r="251" spans="1:51" ht="14.25" customHeight="1">
      <c r="A251" s="150"/>
      <c r="B251" s="159"/>
      <c r="C251" s="158"/>
      <c r="D251" s="157"/>
      <c r="E251" s="157"/>
      <c r="F251" s="150"/>
      <c r="G251" s="150"/>
      <c r="H251" s="150"/>
      <c r="I251" s="150"/>
      <c r="J251" s="150"/>
      <c r="K251" s="150"/>
      <c r="L251" s="150"/>
      <c r="M251" s="150"/>
      <c r="N251" s="150"/>
      <c r="O251" s="150"/>
      <c r="P251" s="150"/>
      <c r="Q251" s="150"/>
      <c r="R251" s="150"/>
      <c r="S251" s="150"/>
      <c r="T251" s="150"/>
      <c r="U251" s="150"/>
      <c r="V251" s="150"/>
      <c r="W251" s="150"/>
      <c r="X251" s="150"/>
      <c r="Y251" s="150"/>
      <c r="Z251" s="150"/>
      <c r="AA251" s="150"/>
      <c r="AB251" s="151"/>
      <c r="AC251" s="151"/>
      <c r="AD251" s="150"/>
      <c r="AE251" s="150"/>
      <c r="AF251" s="150"/>
      <c r="AG251" s="150"/>
      <c r="AH251" s="150"/>
      <c r="AI251" s="150"/>
      <c r="AJ251" s="150"/>
      <c r="AK251" s="150"/>
      <c r="AL251" s="150"/>
      <c r="AM251" s="150"/>
      <c r="AN251" s="150"/>
      <c r="AO251" s="150"/>
      <c r="AP251" s="150"/>
      <c r="AQ251" s="150"/>
      <c r="AR251" s="150"/>
      <c r="AS251" s="150"/>
      <c r="AT251" s="150"/>
      <c r="AU251" s="150"/>
      <c r="AV251" s="150"/>
      <c r="AW251" s="150"/>
      <c r="AX251" s="150"/>
      <c r="AY251" s="188"/>
    </row>
    <row r="252" spans="1:51" ht="14.25" customHeight="1">
      <c r="A252" s="150"/>
      <c r="B252" s="159"/>
      <c r="C252" s="158"/>
      <c r="D252" s="157"/>
      <c r="E252" s="157"/>
      <c r="F252" s="150"/>
      <c r="G252" s="150"/>
      <c r="H252" s="150"/>
      <c r="I252" s="150"/>
      <c r="J252" s="150"/>
      <c r="K252" s="150"/>
      <c r="L252" s="150"/>
      <c r="M252" s="150"/>
      <c r="N252" s="150"/>
      <c r="O252" s="150"/>
      <c r="P252" s="150"/>
      <c r="Q252" s="150"/>
      <c r="R252" s="150"/>
      <c r="S252" s="150"/>
      <c r="T252" s="150"/>
      <c r="U252" s="150"/>
      <c r="V252" s="150"/>
      <c r="W252" s="150"/>
      <c r="X252" s="150"/>
      <c r="Y252" s="150"/>
      <c r="Z252" s="150"/>
      <c r="AA252" s="150"/>
      <c r="AB252" s="151"/>
      <c r="AC252" s="151"/>
      <c r="AD252" s="150"/>
      <c r="AE252" s="150"/>
      <c r="AF252" s="150"/>
      <c r="AG252" s="150"/>
      <c r="AH252" s="150"/>
      <c r="AI252" s="150"/>
      <c r="AJ252" s="150"/>
      <c r="AK252" s="150"/>
      <c r="AL252" s="150"/>
      <c r="AM252" s="150"/>
      <c r="AN252" s="150"/>
      <c r="AO252" s="150"/>
      <c r="AP252" s="150"/>
      <c r="AQ252" s="150"/>
      <c r="AR252" s="150"/>
      <c r="AS252" s="150"/>
      <c r="AT252" s="150"/>
      <c r="AU252" s="150"/>
      <c r="AV252" s="150"/>
      <c r="AW252" s="150"/>
      <c r="AX252" s="150"/>
      <c r="AY252" s="188"/>
    </row>
    <row r="253" spans="1:51" ht="14.25" customHeight="1">
      <c r="A253" s="150"/>
      <c r="B253" s="159"/>
      <c r="C253" s="158"/>
      <c r="D253" s="157"/>
      <c r="E253" s="157"/>
      <c r="F253" s="150"/>
      <c r="G253" s="150"/>
      <c r="H253" s="150"/>
      <c r="I253" s="150"/>
      <c r="J253" s="150"/>
      <c r="K253" s="150"/>
      <c r="L253" s="150"/>
      <c r="M253" s="150"/>
      <c r="N253" s="150"/>
      <c r="O253" s="150"/>
      <c r="P253" s="150"/>
      <c r="Q253" s="150"/>
      <c r="R253" s="150"/>
      <c r="S253" s="150"/>
      <c r="T253" s="150"/>
      <c r="U253" s="150"/>
      <c r="V253" s="150"/>
      <c r="W253" s="150"/>
      <c r="X253" s="150"/>
      <c r="Y253" s="150"/>
      <c r="Z253" s="150"/>
      <c r="AA253" s="150"/>
      <c r="AB253" s="151"/>
      <c r="AC253" s="151"/>
      <c r="AD253" s="150"/>
      <c r="AE253" s="150"/>
      <c r="AF253" s="150"/>
      <c r="AG253" s="150"/>
      <c r="AH253" s="150"/>
      <c r="AI253" s="150"/>
      <c r="AJ253" s="150"/>
      <c r="AK253" s="150"/>
      <c r="AL253" s="150"/>
      <c r="AM253" s="150"/>
      <c r="AN253" s="150"/>
      <c r="AO253" s="150"/>
      <c r="AP253" s="150"/>
      <c r="AQ253" s="150"/>
      <c r="AR253" s="150"/>
      <c r="AS253" s="150"/>
      <c r="AT253" s="150"/>
      <c r="AU253" s="150"/>
      <c r="AV253" s="150"/>
      <c r="AW253" s="150"/>
      <c r="AX253" s="150"/>
      <c r="AY253" s="188"/>
    </row>
    <row r="254" spans="1:51" ht="14.25" customHeight="1">
      <c r="A254" s="150"/>
      <c r="B254" s="159"/>
      <c r="C254" s="158"/>
      <c r="D254" s="157"/>
      <c r="E254" s="157"/>
      <c r="F254" s="150"/>
      <c r="G254" s="150"/>
      <c r="H254" s="150"/>
      <c r="I254" s="150"/>
      <c r="J254" s="150"/>
      <c r="K254" s="150"/>
      <c r="L254" s="150"/>
      <c r="M254" s="150"/>
      <c r="N254" s="150"/>
      <c r="O254" s="150"/>
      <c r="P254" s="150"/>
      <c r="Q254" s="150"/>
      <c r="R254" s="150"/>
      <c r="S254" s="150"/>
      <c r="T254" s="150"/>
      <c r="U254" s="150"/>
      <c r="V254" s="150"/>
      <c r="W254" s="150"/>
      <c r="X254" s="150"/>
      <c r="Y254" s="150"/>
      <c r="Z254" s="150"/>
      <c r="AA254" s="150"/>
      <c r="AB254" s="151"/>
      <c r="AC254" s="151"/>
      <c r="AD254" s="150"/>
      <c r="AE254" s="150"/>
      <c r="AF254" s="150"/>
      <c r="AG254" s="150"/>
      <c r="AH254" s="150"/>
      <c r="AI254" s="150"/>
      <c r="AJ254" s="150"/>
      <c r="AK254" s="150"/>
      <c r="AL254" s="150"/>
      <c r="AM254" s="150"/>
      <c r="AN254" s="150"/>
      <c r="AO254" s="150"/>
      <c r="AP254" s="150"/>
      <c r="AQ254" s="150"/>
      <c r="AR254" s="150"/>
      <c r="AS254" s="150"/>
      <c r="AT254" s="150"/>
      <c r="AU254" s="150"/>
      <c r="AV254" s="150"/>
      <c r="AW254" s="150"/>
      <c r="AX254" s="150"/>
      <c r="AY254" s="188"/>
    </row>
    <row r="255" spans="1:51" ht="14.25" customHeight="1">
      <c r="A255" s="150"/>
      <c r="B255" s="159"/>
      <c r="C255" s="158"/>
      <c r="D255" s="157"/>
      <c r="E255" s="157"/>
      <c r="F255" s="150"/>
      <c r="G255" s="150"/>
      <c r="H255" s="150"/>
      <c r="I255" s="150"/>
      <c r="J255" s="150"/>
      <c r="K255" s="150"/>
      <c r="L255" s="150"/>
      <c r="M255" s="150"/>
      <c r="N255" s="150"/>
      <c r="O255" s="150"/>
      <c r="P255" s="150"/>
      <c r="Q255" s="150"/>
      <c r="R255" s="150"/>
      <c r="S255" s="150"/>
      <c r="T255" s="150"/>
      <c r="U255" s="150"/>
      <c r="V255" s="150"/>
      <c r="W255" s="150"/>
      <c r="X255" s="150"/>
      <c r="Y255" s="150"/>
      <c r="Z255" s="150"/>
      <c r="AA255" s="150"/>
      <c r="AB255" s="151"/>
      <c r="AC255" s="151"/>
      <c r="AD255" s="150"/>
      <c r="AE255" s="150"/>
      <c r="AF255" s="150"/>
      <c r="AG255" s="150"/>
      <c r="AH255" s="150"/>
      <c r="AI255" s="150"/>
      <c r="AJ255" s="150"/>
      <c r="AK255" s="150"/>
      <c r="AL255" s="150"/>
      <c r="AM255" s="150"/>
      <c r="AN255" s="150"/>
      <c r="AO255" s="150"/>
      <c r="AP255" s="150"/>
      <c r="AQ255" s="150"/>
      <c r="AR255" s="150"/>
      <c r="AS255" s="150"/>
      <c r="AT255" s="150"/>
      <c r="AU255" s="150"/>
      <c r="AV255" s="150"/>
      <c r="AW255" s="150"/>
      <c r="AX255" s="150"/>
      <c r="AY255" s="188"/>
    </row>
    <row r="256" spans="1:51" ht="14.25" customHeight="1">
      <c r="A256" s="150"/>
      <c r="B256" s="159"/>
      <c r="C256" s="158"/>
      <c r="D256" s="157"/>
      <c r="E256" s="157"/>
      <c r="F256" s="150"/>
      <c r="G256" s="150"/>
      <c r="H256" s="150"/>
      <c r="I256" s="150"/>
      <c r="J256" s="150"/>
      <c r="K256" s="150"/>
      <c r="L256" s="150"/>
      <c r="M256" s="150"/>
      <c r="N256" s="150"/>
      <c r="O256" s="150"/>
      <c r="P256" s="150"/>
      <c r="Q256" s="150"/>
      <c r="R256" s="150"/>
      <c r="S256" s="150"/>
      <c r="T256" s="150"/>
      <c r="U256" s="150"/>
      <c r="V256" s="150"/>
      <c r="W256" s="150"/>
      <c r="X256" s="150"/>
      <c r="Y256" s="150"/>
      <c r="Z256" s="150"/>
      <c r="AA256" s="150"/>
      <c r="AB256" s="151"/>
      <c r="AC256" s="151"/>
      <c r="AD256" s="150"/>
      <c r="AE256" s="150"/>
      <c r="AF256" s="150"/>
      <c r="AG256" s="150"/>
      <c r="AH256" s="150"/>
      <c r="AI256" s="150"/>
      <c r="AJ256" s="150"/>
      <c r="AK256" s="150"/>
      <c r="AL256" s="150"/>
      <c r="AM256" s="150"/>
      <c r="AN256" s="150"/>
      <c r="AO256" s="150"/>
      <c r="AP256" s="150"/>
      <c r="AQ256" s="150"/>
      <c r="AR256" s="150"/>
      <c r="AS256" s="150"/>
      <c r="AT256" s="150"/>
      <c r="AU256" s="150"/>
      <c r="AV256" s="150"/>
      <c r="AW256" s="150"/>
      <c r="AX256" s="150"/>
      <c r="AY256" s="188"/>
    </row>
    <row r="257" spans="1:51" ht="14.25" customHeight="1">
      <c r="A257" s="150"/>
      <c r="B257" s="159"/>
      <c r="C257" s="158"/>
      <c r="D257" s="157"/>
      <c r="E257" s="157"/>
      <c r="F257" s="150"/>
      <c r="G257" s="150"/>
      <c r="H257" s="150"/>
      <c r="I257" s="150"/>
      <c r="J257" s="150"/>
      <c r="K257" s="150"/>
      <c r="L257" s="150"/>
      <c r="M257" s="150"/>
      <c r="N257" s="150"/>
      <c r="O257" s="150"/>
      <c r="P257" s="150"/>
      <c r="Q257" s="150"/>
      <c r="R257" s="150"/>
      <c r="S257" s="150"/>
      <c r="T257" s="150"/>
      <c r="U257" s="150"/>
      <c r="V257" s="150"/>
      <c r="W257" s="150"/>
      <c r="X257" s="150"/>
      <c r="Y257" s="150"/>
      <c r="Z257" s="150"/>
      <c r="AA257" s="150"/>
      <c r="AB257" s="151"/>
      <c r="AC257" s="151"/>
      <c r="AD257" s="150"/>
      <c r="AE257" s="150"/>
      <c r="AF257" s="150"/>
      <c r="AG257" s="150"/>
      <c r="AH257" s="150"/>
      <c r="AI257" s="150"/>
      <c r="AJ257" s="150"/>
      <c r="AK257" s="150"/>
      <c r="AL257" s="150"/>
      <c r="AM257" s="150"/>
      <c r="AN257" s="150"/>
      <c r="AO257" s="150"/>
      <c r="AP257" s="150"/>
      <c r="AQ257" s="150"/>
      <c r="AR257" s="150"/>
      <c r="AS257" s="150"/>
      <c r="AT257" s="150"/>
      <c r="AU257" s="150"/>
      <c r="AV257" s="150"/>
      <c r="AW257" s="150"/>
      <c r="AX257" s="150"/>
      <c r="AY257" s="188"/>
    </row>
    <row r="258" spans="1:51" ht="14.25" customHeight="1">
      <c r="A258" s="150"/>
      <c r="B258" s="159"/>
      <c r="C258" s="158"/>
      <c r="D258" s="157"/>
      <c r="E258" s="157"/>
      <c r="F258" s="150"/>
      <c r="G258" s="150"/>
      <c r="H258" s="150"/>
      <c r="I258" s="150"/>
      <c r="J258" s="150"/>
      <c r="K258" s="150"/>
      <c r="L258" s="150"/>
      <c r="M258" s="150"/>
      <c r="N258" s="150"/>
      <c r="O258" s="150"/>
      <c r="P258" s="150"/>
      <c r="Q258" s="150"/>
      <c r="R258" s="150"/>
      <c r="S258" s="150"/>
      <c r="T258" s="150"/>
      <c r="U258" s="150"/>
      <c r="V258" s="150"/>
      <c r="W258" s="150"/>
      <c r="X258" s="150"/>
      <c r="Y258" s="150"/>
      <c r="Z258" s="150"/>
      <c r="AA258" s="150"/>
      <c r="AB258" s="151"/>
      <c r="AC258" s="151"/>
      <c r="AD258" s="150"/>
      <c r="AE258" s="150"/>
      <c r="AF258" s="150"/>
      <c r="AG258" s="150"/>
      <c r="AH258" s="150"/>
      <c r="AI258" s="150"/>
      <c r="AJ258" s="150"/>
      <c r="AK258" s="150"/>
      <c r="AL258" s="150"/>
      <c r="AM258" s="150"/>
      <c r="AN258" s="150"/>
      <c r="AO258" s="150"/>
      <c r="AP258" s="150"/>
      <c r="AQ258" s="150"/>
      <c r="AR258" s="150"/>
      <c r="AS258" s="150"/>
      <c r="AT258" s="150"/>
      <c r="AU258" s="150"/>
      <c r="AV258" s="150"/>
      <c r="AW258" s="150"/>
      <c r="AX258" s="150"/>
      <c r="AY258" s="188"/>
    </row>
    <row r="259" spans="1:51" ht="14.25" customHeight="1">
      <c r="A259" s="150"/>
      <c r="B259" s="159"/>
      <c r="C259" s="158"/>
      <c r="D259" s="157"/>
      <c r="E259" s="157"/>
      <c r="F259" s="150"/>
      <c r="G259" s="150"/>
      <c r="H259" s="150"/>
      <c r="I259" s="150"/>
      <c r="J259" s="150"/>
      <c r="K259" s="150"/>
      <c r="L259" s="150"/>
      <c r="M259" s="150"/>
      <c r="N259" s="150"/>
      <c r="O259" s="150"/>
      <c r="P259" s="150"/>
      <c r="Q259" s="150"/>
      <c r="R259" s="150"/>
      <c r="S259" s="150"/>
      <c r="T259" s="150"/>
      <c r="U259" s="150"/>
      <c r="V259" s="150"/>
      <c r="W259" s="150"/>
      <c r="X259" s="150"/>
      <c r="Y259" s="150"/>
      <c r="Z259" s="150"/>
      <c r="AA259" s="150"/>
      <c r="AB259" s="151"/>
      <c r="AC259" s="151"/>
      <c r="AD259" s="150"/>
      <c r="AE259" s="150"/>
      <c r="AF259" s="150"/>
      <c r="AG259" s="150"/>
      <c r="AH259" s="150"/>
      <c r="AI259" s="150"/>
      <c r="AJ259" s="150"/>
      <c r="AK259" s="150"/>
      <c r="AL259" s="150"/>
      <c r="AM259" s="150"/>
      <c r="AN259" s="150"/>
      <c r="AO259" s="150"/>
      <c r="AP259" s="150"/>
      <c r="AQ259" s="150"/>
      <c r="AR259" s="150"/>
      <c r="AS259" s="150"/>
      <c r="AT259" s="150"/>
      <c r="AU259" s="150"/>
      <c r="AV259" s="150"/>
      <c r="AW259" s="150"/>
      <c r="AX259" s="150"/>
      <c r="AY259" s="188"/>
    </row>
    <row r="260" spans="1:51" ht="14.25" customHeight="1">
      <c r="A260" s="150"/>
      <c r="B260" s="159"/>
      <c r="C260" s="158"/>
      <c r="D260" s="157"/>
      <c r="E260" s="157"/>
      <c r="F260" s="150"/>
      <c r="G260" s="150"/>
      <c r="H260" s="150"/>
      <c r="I260" s="150"/>
      <c r="J260" s="150"/>
      <c r="K260" s="150"/>
      <c r="L260" s="150"/>
      <c r="M260" s="150"/>
      <c r="N260" s="150"/>
      <c r="O260" s="150"/>
      <c r="P260" s="150"/>
      <c r="Q260" s="150"/>
      <c r="R260" s="150"/>
      <c r="S260" s="150"/>
      <c r="T260" s="150"/>
      <c r="U260" s="150"/>
      <c r="V260" s="150"/>
      <c r="W260" s="150"/>
      <c r="X260" s="150"/>
      <c r="Y260" s="150"/>
      <c r="Z260" s="150"/>
      <c r="AA260" s="150"/>
      <c r="AB260" s="151"/>
      <c r="AC260" s="151"/>
      <c r="AD260" s="150"/>
      <c r="AE260" s="150"/>
      <c r="AF260" s="150"/>
      <c r="AG260" s="150"/>
      <c r="AH260" s="150"/>
      <c r="AI260" s="150"/>
      <c r="AJ260" s="150"/>
      <c r="AK260" s="150"/>
      <c r="AL260" s="150"/>
      <c r="AM260" s="150"/>
      <c r="AN260" s="150"/>
      <c r="AO260" s="150"/>
      <c r="AP260" s="150"/>
      <c r="AQ260" s="150"/>
      <c r="AR260" s="150"/>
      <c r="AS260" s="150"/>
      <c r="AT260" s="150"/>
      <c r="AU260" s="150"/>
      <c r="AV260" s="150"/>
      <c r="AW260" s="150"/>
      <c r="AX260" s="150"/>
      <c r="AY260" s="188"/>
    </row>
    <row r="261" spans="1:51" ht="14.25" customHeight="1">
      <c r="A261" s="150"/>
      <c r="B261" s="159"/>
      <c r="C261" s="158"/>
      <c r="D261" s="157"/>
      <c r="E261" s="157"/>
      <c r="F261" s="150"/>
      <c r="G261" s="150"/>
      <c r="H261" s="150"/>
      <c r="I261" s="150"/>
      <c r="J261" s="150"/>
      <c r="K261" s="150"/>
      <c r="L261" s="150"/>
      <c r="M261" s="150"/>
      <c r="N261" s="150"/>
      <c r="O261" s="150"/>
      <c r="P261" s="150"/>
      <c r="Q261" s="150"/>
      <c r="R261" s="150"/>
      <c r="S261" s="150"/>
      <c r="T261" s="150"/>
      <c r="U261" s="150"/>
      <c r="V261" s="150"/>
      <c r="W261" s="150"/>
      <c r="X261" s="150"/>
      <c r="Y261" s="150"/>
      <c r="Z261" s="150"/>
      <c r="AA261" s="150"/>
      <c r="AB261" s="151"/>
      <c r="AC261" s="151"/>
      <c r="AD261" s="150"/>
      <c r="AE261" s="150"/>
      <c r="AF261" s="150"/>
      <c r="AG261" s="150"/>
      <c r="AH261" s="150"/>
      <c r="AI261" s="150"/>
      <c r="AJ261" s="150"/>
      <c r="AK261" s="150"/>
      <c r="AL261" s="150"/>
      <c r="AM261" s="150"/>
      <c r="AN261" s="150"/>
      <c r="AO261" s="150"/>
      <c r="AP261" s="150"/>
      <c r="AQ261" s="150"/>
      <c r="AR261" s="150"/>
      <c r="AS261" s="150"/>
      <c r="AT261" s="150"/>
      <c r="AU261" s="150"/>
      <c r="AV261" s="150"/>
      <c r="AW261" s="150"/>
      <c r="AX261" s="150"/>
      <c r="AY261" s="188"/>
    </row>
    <row r="262" spans="1:51" ht="14.25" customHeight="1">
      <c r="A262" s="150"/>
      <c r="B262" s="159"/>
      <c r="C262" s="158"/>
      <c r="D262" s="157"/>
      <c r="E262" s="157"/>
      <c r="F262" s="150"/>
      <c r="G262" s="150"/>
      <c r="H262" s="150"/>
      <c r="I262" s="150"/>
      <c r="J262" s="150"/>
      <c r="K262" s="150"/>
      <c r="L262" s="150"/>
      <c r="M262" s="150"/>
      <c r="N262" s="150"/>
      <c r="O262" s="150"/>
      <c r="P262" s="150"/>
      <c r="Q262" s="150"/>
      <c r="R262" s="150"/>
      <c r="S262" s="150"/>
      <c r="T262" s="150"/>
      <c r="U262" s="150"/>
      <c r="V262" s="150"/>
      <c r="W262" s="150"/>
      <c r="X262" s="150"/>
      <c r="Y262" s="150"/>
      <c r="Z262" s="150"/>
      <c r="AA262" s="150"/>
      <c r="AB262" s="151"/>
      <c r="AC262" s="151"/>
      <c r="AD262" s="150"/>
      <c r="AE262" s="150"/>
      <c r="AF262" s="150"/>
      <c r="AG262" s="150"/>
      <c r="AH262" s="150"/>
      <c r="AI262" s="150"/>
      <c r="AJ262" s="150"/>
      <c r="AK262" s="150"/>
      <c r="AL262" s="150"/>
      <c r="AM262" s="150"/>
      <c r="AN262" s="150"/>
      <c r="AO262" s="150"/>
      <c r="AP262" s="150"/>
      <c r="AQ262" s="150"/>
      <c r="AR262" s="150"/>
      <c r="AS262" s="150"/>
      <c r="AT262" s="150"/>
      <c r="AU262" s="150"/>
      <c r="AV262" s="150"/>
      <c r="AW262" s="150"/>
      <c r="AX262" s="150"/>
      <c r="AY262" s="188"/>
    </row>
    <row r="263" spans="1:51" ht="14.25" customHeight="1">
      <c r="A263" s="150"/>
      <c r="B263" s="159"/>
      <c r="C263" s="158"/>
      <c r="D263" s="157"/>
      <c r="E263" s="157"/>
      <c r="F263" s="150"/>
      <c r="G263" s="150"/>
      <c r="H263" s="150"/>
      <c r="I263" s="150"/>
      <c r="J263" s="150"/>
      <c r="K263" s="150"/>
      <c r="L263" s="150"/>
      <c r="M263" s="150"/>
      <c r="N263" s="150"/>
      <c r="O263" s="150"/>
      <c r="P263" s="150"/>
      <c r="Q263" s="150"/>
      <c r="R263" s="150"/>
      <c r="S263" s="150"/>
      <c r="T263" s="150"/>
      <c r="U263" s="150"/>
      <c r="V263" s="150"/>
      <c r="W263" s="150"/>
      <c r="X263" s="150"/>
      <c r="Y263" s="150"/>
      <c r="Z263" s="150"/>
      <c r="AA263" s="150"/>
      <c r="AB263" s="151"/>
      <c r="AC263" s="151"/>
      <c r="AD263" s="150"/>
      <c r="AE263" s="150"/>
      <c r="AF263" s="150"/>
      <c r="AG263" s="150"/>
      <c r="AH263" s="150"/>
      <c r="AI263" s="150"/>
      <c r="AJ263" s="150"/>
      <c r="AK263" s="150"/>
      <c r="AL263" s="150"/>
      <c r="AM263" s="150"/>
      <c r="AN263" s="150"/>
      <c r="AO263" s="150"/>
      <c r="AP263" s="150"/>
      <c r="AQ263" s="150"/>
      <c r="AR263" s="150"/>
      <c r="AS263" s="150"/>
      <c r="AT263" s="150"/>
      <c r="AU263" s="150"/>
      <c r="AV263" s="150"/>
      <c r="AW263" s="150"/>
      <c r="AX263" s="150"/>
      <c r="AY263" s="188"/>
    </row>
    <row r="264" spans="1:51" ht="14.25" customHeight="1">
      <c r="A264" s="150"/>
      <c r="B264" s="159"/>
      <c r="C264" s="158"/>
      <c r="D264" s="157"/>
      <c r="E264" s="157"/>
      <c r="F264" s="150"/>
      <c r="G264" s="150"/>
      <c r="H264" s="150"/>
      <c r="I264" s="150"/>
      <c r="J264" s="150"/>
      <c r="K264" s="150"/>
      <c r="L264" s="150"/>
      <c r="M264" s="150"/>
      <c r="N264" s="150"/>
      <c r="O264" s="150"/>
      <c r="P264" s="150"/>
      <c r="Q264" s="150"/>
      <c r="R264" s="150"/>
      <c r="S264" s="150"/>
      <c r="T264" s="150"/>
      <c r="U264" s="150"/>
      <c r="V264" s="150"/>
      <c r="W264" s="150"/>
      <c r="X264" s="150"/>
      <c r="Y264" s="150"/>
      <c r="Z264" s="150"/>
      <c r="AA264" s="150"/>
      <c r="AB264" s="151"/>
      <c r="AC264" s="151"/>
      <c r="AD264" s="150"/>
      <c r="AE264" s="150"/>
      <c r="AF264" s="150"/>
      <c r="AG264" s="150"/>
      <c r="AH264" s="150"/>
      <c r="AI264" s="150"/>
      <c r="AJ264" s="150"/>
      <c r="AK264" s="150"/>
      <c r="AL264" s="150"/>
      <c r="AM264" s="150"/>
      <c r="AN264" s="150"/>
      <c r="AO264" s="150"/>
      <c r="AP264" s="150"/>
      <c r="AQ264" s="150"/>
      <c r="AR264" s="150"/>
      <c r="AS264" s="150"/>
      <c r="AT264" s="150"/>
      <c r="AU264" s="150"/>
      <c r="AV264" s="150"/>
      <c r="AW264" s="150"/>
      <c r="AX264" s="150"/>
      <c r="AY264" s="188"/>
    </row>
    <row r="265" spans="1:51" ht="14.25" customHeight="1">
      <c r="A265" s="150"/>
      <c r="B265" s="159"/>
      <c r="C265" s="158"/>
      <c r="D265" s="157"/>
      <c r="E265" s="157"/>
      <c r="F265" s="150"/>
      <c r="G265" s="150"/>
      <c r="H265" s="150"/>
      <c r="I265" s="150"/>
      <c r="J265" s="150"/>
      <c r="K265" s="150"/>
      <c r="L265" s="150"/>
      <c r="M265" s="150"/>
      <c r="N265" s="150"/>
      <c r="O265" s="150"/>
      <c r="P265" s="150"/>
      <c r="Q265" s="150"/>
      <c r="R265" s="150"/>
      <c r="S265" s="150"/>
      <c r="T265" s="150"/>
      <c r="U265" s="150"/>
      <c r="V265" s="150"/>
      <c r="W265" s="150"/>
      <c r="X265" s="150"/>
      <c r="Y265" s="150"/>
      <c r="Z265" s="150"/>
      <c r="AA265" s="150"/>
      <c r="AB265" s="151"/>
      <c r="AC265" s="151"/>
      <c r="AD265" s="150"/>
      <c r="AE265" s="150"/>
      <c r="AF265" s="150"/>
      <c r="AG265" s="150"/>
      <c r="AH265" s="150"/>
      <c r="AI265" s="150"/>
      <c r="AJ265" s="150"/>
      <c r="AK265" s="150"/>
      <c r="AL265" s="150"/>
      <c r="AM265" s="150"/>
      <c r="AN265" s="150"/>
      <c r="AO265" s="150"/>
      <c r="AP265" s="150"/>
      <c r="AQ265" s="150"/>
      <c r="AR265" s="150"/>
      <c r="AS265" s="150"/>
      <c r="AT265" s="150"/>
      <c r="AU265" s="150"/>
      <c r="AV265" s="150"/>
      <c r="AW265" s="150"/>
      <c r="AX265" s="150"/>
      <c r="AY265" s="188"/>
    </row>
    <row r="266" spans="1:51" ht="14.25" customHeight="1">
      <c r="A266" s="150"/>
      <c r="B266" s="159"/>
      <c r="C266" s="158"/>
      <c r="D266" s="157"/>
      <c r="E266" s="157"/>
      <c r="F266" s="150"/>
      <c r="G266" s="150"/>
      <c r="H266" s="150"/>
      <c r="I266" s="150"/>
      <c r="J266" s="150"/>
      <c r="K266" s="150"/>
      <c r="L266" s="150"/>
      <c r="M266" s="150"/>
      <c r="N266" s="150"/>
      <c r="O266" s="150"/>
      <c r="P266" s="150"/>
      <c r="Q266" s="150"/>
      <c r="R266" s="150"/>
      <c r="S266" s="150"/>
      <c r="T266" s="150"/>
      <c r="U266" s="150"/>
      <c r="V266" s="150"/>
      <c r="W266" s="150"/>
      <c r="X266" s="150"/>
      <c r="Y266" s="150"/>
      <c r="Z266" s="150"/>
      <c r="AA266" s="150"/>
      <c r="AB266" s="151"/>
      <c r="AC266" s="151"/>
      <c r="AD266" s="150"/>
      <c r="AE266" s="150"/>
      <c r="AF266" s="150"/>
      <c r="AG266" s="150"/>
      <c r="AH266" s="150"/>
      <c r="AI266" s="150"/>
      <c r="AJ266" s="150"/>
      <c r="AK266" s="150"/>
      <c r="AL266" s="150"/>
      <c r="AM266" s="150"/>
      <c r="AN266" s="150"/>
      <c r="AO266" s="150"/>
      <c r="AP266" s="150"/>
      <c r="AQ266" s="150"/>
      <c r="AR266" s="150"/>
      <c r="AS266" s="150"/>
      <c r="AT266" s="150"/>
      <c r="AU266" s="150"/>
      <c r="AV266" s="150"/>
      <c r="AW266" s="150"/>
      <c r="AX266" s="150"/>
      <c r="AY266" s="188"/>
    </row>
    <row r="267" spans="1:51" ht="14.25" customHeight="1">
      <c r="A267" s="150"/>
      <c r="B267" s="159"/>
      <c r="C267" s="158"/>
      <c r="D267" s="157"/>
      <c r="E267" s="157"/>
      <c r="F267" s="150"/>
      <c r="G267" s="150"/>
      <c r="H267" s="150"/>
      <c r="I267" s="150"/>
      <c r="J267" s="150"/>
      <c r="K267" s="150"/>
      <c r="L267" s="150"/>
      <c r="M267" s="150"/>
      <c r="N267" s="150"/>
      <c r="O267" s="150"/>
      <c r="P267" s="150"/>
      <c r="Q267" s="150"/>
      <c r="R267" s="150"/>
      <c r="S267" s="150"/>
      <c r="T267" s="150"/>
      <c r="U267" s="150"/>
      <c r="V267" s="150"/>
      <c r="W267" s="150"/>
      <c r="X267" s="150"/>
      <c r="Y267" s="150"/>
      <c r="Z267" s="150"/>
      <c r="AA267" s="150"/>
      <c r="AB267" s="151"/>
      <c r="AC267" s="151"/>
      <c r="AD267" s="150"/>
      <c r="AE267" s="150"/>
      <c r="AF267" s="150"/>
      <c r="AG267" s="150"/>
      <c r="AH267" s="150"/>
      <c r="AI267" s="150"/>
      <c r="AJ267" s="150"/>
      <c r="AK267" s="150"/>
      <c r="AL267" s="150"/>
      <c r="AM267" s="150"/>
      <c r="AN267" s="150"/>
      <c r="AO267" s="150"/>
      <c r="AP267" s="150"/>
      <c r="AQ267" s="150"/>
      <c r="AR267" s="150"/>
      <c r="AS267" s="150"/>
      <c r="AT267" s="150"/>
      <c r="AU267" s="150"/>
      <c r="AV267" s="150"/>
      <c r="AW267" s="150"/>
      <c r="AX267" s="150"/>
      <c r="AY267" s="188"/>
    </row>
    <row r="268" spans="1:51" ht="14.25" customHeight="1">
      <c r="A268" s="150"/>
      <c r="B268" s="159"/>
      <c r="C268" s="158"/>
      <c r="D268" s="157"/>
      <c r="E268" s="157"/>
      <c r="F268" s="150"/>
      <c r="G268" s="150"/>
      <c r="H268" s="150"/>
      <c r="I268" s="150"/>
      <c r="J268" s="150"/>
      <c r="K268" s="150"/>
      <c r="L268" s="150"/>
      <c r="M268" s="150"/>
      <c r="N268" s="150"/>
      <c r="O268" s="150"/>
      <c r="P268" s="150"/>
      <c r="Q268" s="150"/>
      <c r="R268" s="150"/>
      <c r="S268" s="150"/>
      <c r="T268" s="150"/>
      <c r="U268" s="150"/>
      <c r="V268" s="150"/>
      <c r="W268" s="150"/>
      <c r="X268" s="150"/>
      <c r="Y268" s="150"/>
      <c r="Z268" s="150"/>
      <c r="AA268" s="150"/>
      <c r="AB268" s="151"/>
      <c r="AC268" s="151"/>
      <c r="AD268" s="150"/>
      <c r="AE268" s="150"/>
      <c r="AF268" s="150"/>
      <c r="AG268" s="150"/>
      <c r="AH268" s="150"/>
      <c r="AI268" s="150"/>
      <c r="AJ268" s="150"/>
      <c r="AK268" s="150"/>
      <c r="AL268" s="150"/>
      <c r="AM268" s="150"/>
      <c r="AN268" s="150"/>
      <c r="AO268" s="150"/>
      <c r="AP268" s="150"/>
      <c r="AQ268" s="150"/>
      <c r="AR268" s="150"/>
      <c r="AS268" s="150"/>
      <c r="AT268" s="150"/>
      <c r="AU268" s="150"/>
      <c r="AV268" s="150"/>
      <c r="AW268" s="150"/>
      <c r="AX268" s="150"/>
      <c r="AY268" s="188"/>
    </row>
    <row r="269" spans="1:51" ht="14.25" customHeight="1">
      <c r="A269" s="150"/>
      <c r="B269" s="159"/>
      <c r="C269" s="158"/>
      <c r="D269" s="157"/>
      <c r="E269" s="157"/>
      <c r="F269" s="150"/>
      <c r="G269" s="150"/>
      <c r="H269" s="150"/>
      <c r="I269" s="150"/>
      <c r="J269" s="150"/>
      <c r="K269" s="150"/>
      <c r="L269" s="150"/>
      <c r="M269" s="150"/>
      <c r="N269" s="150"/>
      <c r="O269" s="150"/>
      <c r="P269" s="150"/>
      <c r="Q269" s="150"/>
      <c r="R269" s="150"/>
      <c r="S269" s="150"/>
      <c r="T269" s="150"/>
      <c r="U269" s="150"/>
      <c r="V269" s="150"/>
      <c r="W269" s="150"/>
      <c r="X269" s="150"/>
      <c r="Y269" s="150"/>
      <c r="Z269" s="150"/>
      <c r="AA269" s="150"/>
      <c r="AB269" s="151"/>
      <c r="AC269" s="151"/>
      <c r="AD269" s="150"/>
      <c r="AE269" s="150"/>
      <c r="AF269" s="150"/>
      <c r="AG269" s="150"/>
      <c r="AH269" s="150"/>
      <c r="AI269" s="150"/>
      <c r="AJ269" s="150"/>
      <c r="AK269" s="150"/>
      <c r="AL269" s="150"/>
      <c r="AM269" s="150"/>
      <c r="AN269" s="150"/>
      <c r="AO269" s="150"/>
      <c r="AP269" s="150"/>
      <c r="AQ269" s="150"/>
      <c r="AR269" s="150"/>
      <c r="AS269" s="150"/>
      <c r="AT269" s="150"/>
      <c r="AU269" s="150"/>
      <c r="AV269" s="150"/>
      <c r="AW269" s="150"/>
      <c r="AX269" s="150"/>
      <c r="AY269" s="188"/>
    </row>
    <row r="270" spans="1:51" ht="14.25" customHeight="1">
      <c r="A270" s="150"/>
      <c r="B270" s="159"/>
      <c r="C270" s="158"/>
      <c r="D270" s="157"/>
      <c r="E270" s="157"/>
      <c r="F270" s="150"/>
      <c r="G270" s="150"/>
      <c r="H270" s="150"/>
      <c r="I270" s="150"/>
      <c r="J270" s="150"/>
      <c r="K270" s="150"/>
      <c r="L270" s="150"/>
      <c r="M270" s="150"/>
      <c r="N270" s="150"/>
      <c r="O270" s="150"/>
      <c r="P270" s="150"/>
      <c r="Q270" s="150"/>
      <c r="R270" s="150"/>
      <c r="S270" s="150"/>
      <c r="T270" s="150"/>
      <c r="U270" s="150"/>
      <c r="V270" s="150"/>
      <c r="W270" s="150"/>
      <c r="X270" s="150"/>
      <c r="Y270" s="150"/>
      <c r="Z270" s="150"/>
      <c r="AA270" s="150"/>
      <c r="AB270" s="151"/>
      <c r="AC270" s="151"/>
      <c r="AD270" s="150"/>
      <c r="AE270" s="150"/>
      <c r="AF270" s="150"/>
      <c r="AG270" s="150"/>
      <c r="AH270" s="150"/>
      <c r="AI270" s="150"/>
      <c r="AJ270" s="150"/>
      <c r="AK270" s="150"/>
      <c r="AL270" s="150"/>
      <c r="AM270" s="150"/>
      <c r="AN270" s="150"/>
      <c r="AO270" s="150"/>
      <c r="AP270" s="150"/>
      <c r="AQ270" s="150"/>
      <c r="AR270" s="150"/>
      <c r="AS270" s="150"/>
      <c r="AT270" s="150"/>
      <c r="AU270" s="150"/>
      <c r="AV270" s="150"/>
      <c r="AW270" s="150"/>
      <c r="AX270" s="150"/>
      <c r="AY270" s="188"/>
    </row>
    <row r="271" spans="1:51" ht="14.25" customHeight="1">
      <c r="A271" s="150"/>
      <c r="B271" s="159"/>
      <c r="C271" s="158"/>
      <c r="D271" s="157"/>
      <c r="E271" s="157"/>
      <c r="F271" s="150"/>
      <c r="G271" s="150"/>
      <c r="H271" s="150"/>
      <c r="I271" s="150"/>
      <c r="J271" s="150"/>
      <c r="K271" s="150"/>
      <c r="L271" s="150"/>
      <c r="M271" s="150"/>
      <c r="N271" s="150"/>
      <c r="O271" s="150"/>
      <c r="P271" s="150"/>
      <c r="Q271" s="150"/>
      <c r="R271" s="150"/>
      <c r="S271" s="150"/>
      <c r="T271" s="150"/>
      <c r="U271" s="150"/>
      <c r="V271" s="150"/>
      <c r="W271" s="150"/>
      <c r="X271" s="150"/>
      <c r="Y271" s="150"/>
      <c r="Z271" s="150"/>
      <c r="AA271" s="150"/>
      <c r="AB271" s="151"/>
      <c r="AC271" s="151"/>
      <c r="AD271" s="150"/>
      <c r="AE271" s="150"/>
      <c r="AF271" s="150"/>
      <c r="AG271" s="150"/>
      <c r="AH271" s="150"/>
      <c r="AI271" s="150"/>
      <c r="AJ271" s="150"/>
      <c r="AK271" s="150"/>
      <c r="AL271" s="150"/>
      <c r="AM271" s="150"/>
      <c r="AN271" s="150"/>
      <c r="AO271" s="150"/>
      <c r="AP271" s="150"/>
      <c r="AQ271" s="150"/>
      <c r="AR271" s="150"/>
      <c r="AS271" s="150"/>
      <c r="AT271" s="150"/>
      <c r="AU271" s="150"/>
      <c r="AV271" s="150"/>
      <c r="AW271" s="150"/>
      <c r="AX271" s="150"/>
      <c r="AY271" s="188"/>
    </row>
    <row r="272" spans="1:51" ht="14.25" customHeight="1">
      <c r="A272" s="150"/>
      <c r="B272" s="159"/>
      <c r="C272" s="158"/>
      <c r="D272" s="157"/>
      <c r="E272" s="157"/>
      <c r="F272" s="150"/>
      <c r="G272" s="150"/>
      <c r="H272" s="150"/>
      <c r="I272" s="150"/>
      <c r="J272" s="150"/>
      <c r="K272" s="150"/>
      <c r="L272" s="150"/>
      <c r="M272" s="150"/>
      <c r="N272" s="150"/>
      <c r="O272" s="150"/>
      <c r="P272" s="150"/>
      <c r="Q272" s="150"/>
      <c r="R272" s="150"/>
      <c r="S272" s="150"/>
      <c r="T272" s="150"/>
      <c r="U272" s="150"/>
      <c r="V272" s="150"/>
      <c r="W272" s="150"/>
      <c r="X272" s="150"/>
      <c r="Y272" s="150"/>
      <c r="Z272" s="150"/>
      <c r="AA272" s="150"/>
      <c r="AB272" s="151"/>
      <c r="AC272" s="151"/>
      <c r="AD272" s="150"/>
      <c r="AE272" s="150"/>
      <c r="AF272" s="150"/>
      <c r="AG272" s="150"/>
      <c r="AH272" s="150"/>
      <c r="AI272" s="150"/>
      <c r="AJ272" s="150"/>
      <c r="AK272" s="150"/>
      <c r="AL272" s="150"/>
      <c r="AM272" s="150"/>
      <c r="AN272" s="150"/>
      <c r="AO272" s="150"/>
      <c r="AP272" s="150"/>
      <c r="AQ272" s="150"/>
      <c r="AR272" s="150"/>
      <c r="AS272" s="150"/>
      <c r="AT272" s="150"/>
      <c r="AU272" s="150"/>
      <c r="AV272" s="150"/>
      <c r="AW272" s="150"/>
      <c r="AX272" s="150"/>
      <c r="AY272" s="188"/>
    </row>
    <row r="273" spans="1:51" ht="14.25" customHeight="1">
      <c r="A273" s="150"/>
      <c r="B273" s="159"/>
      <c r="C273" s="158"/>
      <c r="D273" s="157"/>
      <c r="E273" s="157"/>
      <c r="F273" s="150"/>
      <c r="G273" s="150"/>
      <c r="H273" s="150"/>
      <c r="I273" s="150"/>
      <c r="J273" s="150"/>
      <c r="K273" s="150"/>
      <c r="L273" s="150"/>
      <c r="M273" s="150"/>
      <c r="N273" s="150"/>
      <c r="O273" s="150"/>
      <c r="P273" s="150"/>
      <c r="Q273" s="150"/>
      <c r="R273" s="150"/>
      <c r="S273" s="150"/>
      <c r="T273" s="150"/>
      <c r="U273" s="150"/>
      <c r="V273" s="150"/>
      <c r="W273" s="150"/>
      <c r="X273" s="150"/>
      <c r="Y273" s="150"/>
      <c r="Z273" s="150"/>
      <c r="AA273" s="150"/>
      <c r="AB273" s="151"/>
      <c r="AC273" s="151"/>
      <c r="AD273" s="150"/>
      <c r="AE273" s="150"/>
      <c r="AF273" s="150"/>
      <c r="AG273" s="150"/>
      <c r="AH273" s="150"/>
      <c r="AI273" s="150"/>
      <c r="AJ273" s="150"/>
      <c r="AK273" s="150"/>
      <c r="AL273" s="150"/>
      <c r="AM273" s="150"/>
      <c r="AN273" s="150"/>
      <c r="AO273" s="150"/>
      <c r="AP273" s="150"/>
      <c r="AQ273" s="150"/>
      <c r="AR273" s="150"/>
      <c r="AS273" s="150"/>
      <c r="AT273" s="150"/>
      <c r="AU273" s="150"/>
      <c r="AV273" s="150"/>
      <c r="AW273" s="150"/>
      <c r="AX273" s="150"/>
      <c r="AY273" s="188"/>
    </row>
    <row r="274" spans="1:51" ht="14.25" customHeight="1">
      <c r="A274" s="150"/>
      <c r="B274" s="159"/>
      <c r="C274" s="158"/>
      <c r="D274" s="157"/>
      <c r="E274" s="157"/>
      <c r="F274" s="150"/>
      <c r="G274" s="150"/>
      <c r="H274" s="150"/>
      <c r="I274" s="150"/>
      <c r="J274" s="150"/>
      <c r="K274" s="150"/>
      <c r="L274" s="150"/>
      <c r="M274" s="150"/>
      <c r="N274" s="150"/>
      <c r="O274" s="150"/>
      <c r="P274" s="150"/>
      <c r="Q274" s="150"/>
      <c r="R274" s="150"/>
      <c r="S274" s="150"/>
      <c r="T274" s="150"/>
      <c r="U274" s="150"/>
      <c r="V274" s="150"/>
      <c r="W274" s="150"/>
      <c r="X274" s="150"/>
      <c r="Y274" s="150"/>
      <c r="Z274" s="150"/>
      <c r="AA274" s="150"/>
      <c r="AB274" s="151"/>
      <c r="AC274" s="151"/>
      <c r="AD274" s="150"/>
      <c r="AE274" s="150"/>
      <c r="AF274" s="150"/>
      <c r="AG274" s="150"/>
      <c r="AH274" s="150"/>
      <c r="AI274" s="150"/>
      <c r="AJ274" s="150"/>
      <c r="AK274" s="150"/>
      <c r="AL274" s="150"/>
      <c r="AM274" s="150"/>
      <c r="AN274" s="150"/>
      <c r="AO274" s="150"/>
      <c r="AP274" s="150"/>
      <c r="AQ274" s="150"/>
      <c r="AR274" s="150"/>
      <c r="AS274" s="150"/>
      <c r="AT274" s="150"/>
      <c r="AU274" s="150"/>
      <c r="AV274" s="150"/>
      <c r="AW274" s="150"/>
      <c r="AX274" s="150"/>
      <c r="AY274" s="188"/>
    </row>
    <row r="275" spans="1:51" ht="14.25" customHeight="1">
      <c r="A275" s="150"/>
      <c r="B275" s="159"/>
      <c r="C275" s="158"/>
      <c r="D275" s="157"/>
      <c r="E275" s="157"/>
      <c r="F275" s="150"/>
      <c r="G275" s="150"/>
      <c r="H275" s="150"/>
      <c r="I275" s="150"/>
      <c r="J275" s="150"/>
      <c r="K275" s="150"/>
      <c r="L275" s="150"/>
      <c r="M275" s="150"/>
      <c r="N275" s="150"/>
      <c r="O275" s="150"/>
      <c r="P275" s="150"/>
      <c r="Q275" s="150"/>
      <c r="R275" s="150"/>
      <c r="S275" s="150"/>
      <c r="T275" s="150"/>
      <c r="U275" s="150"/>
      <c r="V275" s="150"/>
      <c r="W275" s="150"/>
      <c r="X275" s="150"/>
      <c r="Y275" s="150"/>
      <c r="Z275" s="150"/>
      <c r="AA275" s="150"/>
      <c r="AB275" s="151"/>
      <c r="AC275" s="151"/>
      <c r="AD275" s="150"/>
      <c r="AE275" s="150"/>
      <c r="AF275" s="150"/>
      <c r="AG275" s="150"/>
      <c r="AH275" s="150"/>
      <c r="AI275" s="150"/>
      <c r="AJ275" s="150"/>
      <c r="AK275" s="150"/>
      <c r="AL275" s="150"/>
      <c r="AM275" s="150"/>
      <c r="AN275" s="150"/>
      <c r="AO275" s="150"/>
      <c r="AP275" s="150"/>
      <c r="AQ275" s="150"/>
      <c r="AR275" s="150"/>
      <c r="AS275" s="150"/>
      <c r="AT275" s="150"/>
      <c r="AU275" s="150"/>
      <c r="AV275" s="150"/>
      <c r="AW275" s="150"/>
      <c r="AX275" s="150"/>
      <c r="AY275" s="188"/>
    </row>
    <row r="276" spans="1:51" ht="14.25" customHeight="1">
      <c r="A276" s="150"/>
      <c r="B276" s="159"/>
      <c r="C276" s="158"/>
      <c r="D276" s="157"/>
      <c r="E276" s="157"/>
      <c r="F276" s="150"/>
      <c r="G276" s="150"/>
      <c r="H276" s="150"/>
      <c r="I276" s="150"/>
      <c r="J276" s="150"/>
      <c r="K276" s="150"/>
      <c r="L276" s="150"/>
      <c r="M276" s="150"/>
      <c r="N276" s="150"/>
      <c r="O276" s="150"/>
      <c r="P276" s="150"/>
      <c r="Q276" s="150"/>
      <c r="R276" s="150"/>
      <c r="S276" s="150"/>
      <c r="T276" s="150"/>
      <c r="U276" s="150"/>
      <c r="V276" s="150"/>
      <c r="W276" s="150"/>
      <c r="X276" s="150"/>
      <c r="Y276" s="150"/>
      <c r="Z276" s="150"/>
      <c r="AA276" s="150"/>
      <c r="AB276" s="151"/>
      <c r="AC276" s="151"/>
      <c r="AD276" s="150"/>
      <c r="AE276" s="150"/>
      <c r="AF276" s="150"/>
      <c r="AG276" s="150"/>
      <c r="AH276" s="150"/>
      <c r="AI276" s="150"/>
      <c r="AJ276" s="150"/>
      <c r="AK276" s="150"/>
      <c r="AL276" s="150"/>
      <c r="AM276" s="150"/>
      <c r="AN276" s="150"/>
      <c r="AO276" s="150"/>
      <c r="AP276" s="150"/>
      <c r="AQ276" s="150"/>
      <c r="AR276" s="150"/>
      <c r="AS276" s="150"/>
      <c r="AT276" s="150"/>
      <c r="AU276" s="150"/>
      <c r="AV276" s="150"/>
      <c r="AW276" s="150"/>
      <c r="AX276" s="150"/>
      <c r="AY276" s="188"/>
    </row>
    <row r="277" spans="1:51" ht="14.25" customHeight="1">
      <c r="A277" s="150"/>
      <c r="B277" s="159"/>
      <c r="C277" s="158"/>
      <c r="D277" s="157"/>
      <c r="E277" s="157"/>
      <c r="F277" s="150"/>
      <c r="G277" s="150"/>
      <c r="H277" s="150"/>
      <c r="I277" s="150"/>
      <c r="J277" s="150"/>
      <c r="K277" s="150"/>
      <c r="L277" s="150"/>
      <c r="M277" s="150"/>
      <c r="N277" s="150"/>
      <c r="O277" s="150"/>
      <c r="P277" s="150"/>
      <c r="Q277" s="150"/>
      <c r="R277" s="150"/>
      <c r="S277" s="150"/>
      <c r="T277" s="150"/>
      <c r="U277" s="150"/>
      <c r="V277" s="150"/>
      <c r="W277" s="150"/>
      <c r="X277" s="150"/>
      <c r="Y277" s="150"/>
      <c r="Z277" s="150"/>
      <c r="AA277" s="150"/>
      <c r="AB277" s="151"/>
      <c r="AC277" s="151"/>
      <c r="AD277" s="150"/>
      <c r="AE277" s="150"/>
      <c r="AF277" s="150"/>
      <c r="AG277" s="150"/>
      <c r="AH277" s="150"/>
      <c r="AI277" s="150"/>
      <c r="AJ277" s="150"/>
      <c r="AK277" s="150"/>
      <c r="AL277" s="150"/>
      <c r="AM277" s="150"/>
      <c r="AN277" s="150"/>
      <c r="AO277" s="150"/>
      <c r="AP277" s="150"/>
      <c r="AQ277" s="150"/>
      <c r="AR277" s="150"/>
      <c r="AS277" s="150"/>
      <c r="AT277" s="150"/>
      <c r="AU277" s="150"/>
      <c r="AV277" s="150"/>
      <c r="AW277" s="150"/>
      <c r="AX277" s="150"/>
      <c r="AY277" s="188"/>
    </row>
    <row r="278" spans="1:51" ht="14.25" customHeight="1">
      <c r="A278" s="150"/>
      <c r="B278" s="159"/>
      <c r="C278" s="158"/>
      <c r="D278" s="157"/>
      <c r="E278" s="157"/>
      <c r="F278" s="150"/>
      <c r="G278" s="150"/>
      <c r="H278" s="150"/>
      <c r="I278" s="150"/>
      <c r="J278" s="150"/>
      <c r="K278" s="150"/>
      <c r="L278" s="150"/>
      <c r="M278" s="150"/>
      <c r="N278" s="150"/>
      <c r="O278" s="150"/>
      <c r="P278" s="150"/>
      <c r="Q278" s="150"/>
      <c r="R278" s="150"/>
      <c r="S278" s="150"/>
      <c r="T278" s="150"/>
      <c r="U278" s="150"/>
      <c r="V278" s="150"/>
      <c r="W278" s="150"/>
      <c r="X278" s="150"/>
      <c r="Y278" s="150"/>
      <c r="Z278" s="150"/>
      <c r="AA278" s="150"/>
      <c r="AB278" s="151"/>
      <c r="AC278" s="151"/>
      <c r="AD278" s="150"/>
      <c r="AE278" s="150"/>
      <c r="AF278" s="150"/>
      <c r="AG278" s="150"/>
      <c r="AH278" s="150"/>
      <c r="AI278" s="150"/>
      <c r="AJ278" s="150"/>
      <c r="AK278" s="150"/>
      <c r="AL278" s="150"/>
      <c r="AM278" s="150"/>
      <c r="AN278" s="150"/>
      <c r="AO278" s="150"/>
      <c r="AP278" s="150"/>
      <c r="AQ278" s="150"/>
      <c r="AR278" s="150"/>
      <c r="AS278" s="150"/>
      <c r="AT278" s="150"/>
      <c r="AU278" s="150"/>
      <c r="AV278" s="150"/>
      <c r="AW278" s="150"/>
      <c r="AX278" s="150"/>
      <c r="AY278" s="188"/>
    </row>
    <row r="279" spans="1:51" ht="14.25" customHeight="1">
      <c r="A279" s="150"/>
      <c r="B279" s="159"/>
      <c r="C279" s="158"/>
      <c r="D279" s="157"/>
      <c r="E279" s="157"/>
      <c r="F279" s="150"/>
      <c r="G279" s="150"/>
      <c r="H279" s="150"/>
      <c r="I279" s="150"/>
      <c r="J279" s="150"/>
      <c r="K279" s="150"/>
      <c r="L279" s="150"/>
      <c r="M279" s="150"/>
      <c r="N279" s="150"/>
      <c r="O279" s="150"/>
      <c r="P279" s="150"/>
      <c r="Q279" s="150"/>
      <c r="R279" s="150"/>
      <c r="S279" s="150"/>
      <c r="T279" s="150"/>
      <c r="U279" s="150"/>
      <c r="V279" s="150"/>
      <c r="W279" s="150"/>
      <c r="X279" s="150"/>
      <c r="Y279" s="150"/>
      <c r="Z279" s="150"/>
      <c r="AA279" s="150"/>
      <c r="AB279" s="151"/>
      <c r="AC279" s="151"/>
      <c r="AD279" s="150"/>
      <c r="AE279" s="150"/>
      <c r="AF279" s="150"/>
      <c r="AG279" s="150"/>
      <c r="AH279" s="150"/>
      <c r="AI279" s="150"/>
      <c r="AJ279" s="150"/>
      <c r="AK279" s="150"/>
      <c r="AL279" s="150"/>
      <c r="AM279" s="150"/>
      <c r="AN279" s="150"/>
      <c r="AO279" s="150"/>
      <c r="AP279" s="150"/>
      <c r="AQ279" s="150"/>
      <c r="AR279" s="150"/>
      <c r="AS279" s="150"/>
      <c r="AT279" s="150"/>
      <c r="AU279" s="150"/>
      <c r="AV279" s="150"/>
      <c r="AW279" s="150"/>
      <c r="AX279" s="150"/>
      <c r="AY279" s="188"/>
    </row>
    <row r="280" spans="1:51" ht="14.25" customHeight="1">
      <c r="A280" s="150"/>
      <c r="B280" s="159"/>
      <c r="C280" s="158"/>
      <c r="D280" s="157"/>
      <c r="E280" s="157"/>
      <c r="F280" s="150"/>
      <c r="G280" s="150"/>
      <c r="H280" s="150"/>
      <c r="I280" s="150"/>
      <c r="J280" s="150"/>
      <c r="K280" s="150"/>
      <c r="L280" s="150"/>
      <c r="M280" s="150"/>
      <c r="N280" s="150"/>
      <c r="O280" s="150"/>
      <c r="P280" s="150"/>
      <c r="Q280" s="150"/>
      <c r="R280" s="150"/>
      <c r="S280" s="150"/>
      <c r="T280" s="150"/>
      <c r="U280" s="150"/>
      <c r="V280" s="150"/>
      <c r="W280" s="150"/>
      <c r="X280" s="150"/>
      <c r="Y280" s="150"/>
      <c r="Z280" s="150"/>
      <c r="AA280" s="150"/>
      <c r="AB280" s="151"/>
      <c r="AC280" s="151"/>
      <c r="AD280" s="150"/>
      <c r="AE280" s="150"/>
      <c r="AF280" s="150"/>
      <c r="AG280" s="150"/>
      <c r="AH280" s="150"/>
      <c r="AI280" s="150"/>
      <c r="AJ280" s="150"/>
      <c r="AK280" s="150"/>
      <c r="AL280" s="150"/>
      <c r="AM280" s="150"/>
      <c r="AN280" s="150"/>
      <c r="AO280" s="150"/>
      <c r="AP280" s="150"/>
      <c r="AQ280" s="150"/>
      <c r="AR280" s="150"/>
      <c r="AS280" s="150"/>
      <c r="AT280" s="150"/>
      <c r="AU280" s="150"/>
      <c r="AV280" s="150"/>
      <c r="AW280" s="150"/>
      <c r="AX280" s="150"/>
      <c r="AY280" s="188"/>
    </row>
    <row r="281" spans="1:51" ht="14.25" customHeight="1">
      <c r="A281" s="150"/>
      <c r="B281" s="159"/>
      <c r="C281" s="158"/>
      <c r="D281" s="157"/>
      <c r="E281" s="157"/>
      <c r="F281" s="150"/>
      <c r="G281" s="150"/>
      <c r="H281" s="150"/>
      <c r="I281" s="150"/>
      <c r="J281" s="150"/>
      <c r="K281" s="150"/>
      <c r="L281" s="150"/>
      <c r="M281" s="150"/>
      <c r="N281" s="150"/>
      <c r="O281" s="150"/>
      <c r="P281" s="150"/>
      <c r="Q281" s="150"/>
      <c r="R281" s="150"/>
      <c r="S281" s="150"/>
      <c r="T281" s="150"/>
      <c r="U281" s="150"/>
      <c r="V281" s="150"/>
      <c r="W281" s="150"/>
      <c r="X281" s="150"/>
      <c r="Y281" s="150"/>
      <c r="Z281" s="150"/>
      <c r="AA281" s="150"/>
      <c r="AB281" s="151"/>
      <c r="AC281" s="151"/>
      <c r="AD281" s="150"/>
      <c r="AE281" s="150"/>
      <c r="AF281" s="150"/>
      <c r="AG281" s="150"/>
      <c r="AH281" s="150"/>
      <c r="AI281" s="150"/>
      <c r="AJ281" s="150"/>
      <c r="AK281" s="150"/>
      <c r="AL281" s="150"/>
      <c r="AM281" s="150"/>
      <c r="AN281" s="150"/>
      <c r="AO281" s="150"/>
      <c r="AP281" s="150"/>
      <c r="AQ281" s="150"/>
      <c r="AR281" s="150"/>
      <c r="AS281" s="150"/>
      <c r="AT281" s="150"/>
      <c r="AU281" s="150"/>
      <c r="AV281" s="150"/>
      <c r="AW281" s="150"/>
      <c r="AX281" s="150"/>
      <c r="AY281" s="188"/>
    </row>
    <row r="282" spans="1:51" ht="14.25" customHeight="1">
      <c r="A282" s="150"/>
      <c r="B282" s="159"/>
      <c r="C282" s="158"/>
      <c r="D282" s="157"/>
      <c r="E282" s="157"/>
      <c r="F282" s="150"/>
      <c r="G282" s="150"/>
      <c r="H282" s="150"/>
      <c r="I282" s="150"/>
      <c r="J282" s="150"/>
      <c r="K282" s="150"/>
      <c r="L282" s="150"/>
      <c r="M282" s="150"/>
      <c r="N282" s="150"/>
      <c r="O282" s="150"/>
      <c r="P282" s="150"/>
      <c r="Q282" s="150"/>
      <c r="R282" s="150"/>
      <c r="S282" s="150"/>
      <c r="T282" s="150"/>
      <c r="U282" s="150"/>
      <c r="V282" s="150"/>
      <c r="W282" s="150"/>
      <c r="X282" s="150"/>
      <c r="Y282" s="150"/>
      <c r="Z282" s="150"/>
      <c r="AA282" s="150"/>
      <c r="AB282" s="151"/>
      <c r="AC282" s="151"/>
      <c r="AD282" s="150"/>
      <c r="AE282" s="150"/>
      <c r="AF282" s="150"/>
      <c r="AG282" s="150"/>
      <c r="AH282" s="150"/>
      <c r="AI282" s="150"/>
      <c r="AJ282" s="150"/>
      <c r="AK282" s="150"/>
      <c r="AL282" s="150"/>
      <c r="AM282" s="150"/>
      <c r="AN282" s="150"/>
      <c r="AO282" s="150"/>
      <c r="AP282" s="150"/>
      <c r="AQ282" s="150"/>
      <c r="AR282" s="150"/>
      <c r="AS282" s="150"/>
      <c r="AT282" s="150"/>
      <c r="AU282" s="150"/>
      <c r="AV282" s="150"/>
      <c r="AW282" s="150"/>
      <c r="AX282" s="150"/>
      <c r="AY282" s="188"/>
    </row>
    <row r="283" spans="1:51" ht="14.25" customHeight="1">
      <c r="A283" s="150"/>
      <c r="B283" s="159"/>
      <c r="C283" s="158"/>
      <c r="D283" s="157"/>
      <c r="E283" s="157"/>
      <c r="F283" s="150"/>
      <c r="G283" s="150"/>
      <c r="H283" s="150"/>
      <c r="I283" s="150"/>
      <c r="J283" s="150"/>
      <c r="K283" s="150"/>
      <c r="L283" s="150"/>
      <c r="M283" s="150"/>
      <c r="N283" s="150"/>
      <c r="O283" s="150"/>
      <c r="P283" s="150"/>
      <c r="Q283" s="150"/>
      <c r="R283" s="150"/>
      <c r="S283" s="150"/>
      <c r="T283" s="150"/>
      <c r="U283" s="150"/>
      <c r="V283" s="150"/>
      <c r="W283" s="150"/>
      <c r="X283" s="150"/>
      <c r="Y283" s="150"/>
      <c r="Z283" s="150"/>
      <c r="AA283" s="150"/>
      <c r="AB283" s="151"/>
      <c r="AC283" s="151"/>
      <c r="AD283" s="150"/>
      <c r="AE283" s="150"/>
      <c r="AF283" s="150"/>
      <c r="AG283" s="150"/>
      <c r="AH283" s="150"/>
      <c r="AI283" s="150"/>
      <c r="AJ283" s="150"/>
      <c r="AK283" s="150"/>
      <c r="AL283" s="150"/>
      <c r="AM283" s="150"/>
      <c r="AN283" s="150"/>
      <c r="AO283" s="150"/>
      <c r="AP283" s="150"/>
      <c r="AQ283" s="150"/>
      <c r="AR283" s="150"/>
      <c r="AS283" s="150"/>
      <c r="AT283" s="150"/>
      <c r="AU283" s="150"/>
      <c r="AV283" s="150"/>
      <c r="AW283" s="150"/>
      <c r="AX283" s="150"/>
      <c r="AY283" s="188"/>
    </row>
    <row r="284" spans="1:51" ht="14.25" customHeight="1">
      <c r="A284" s="150"/>
      <c r="B284" s="159"/>
      <c r="C284" s="158"/>
      <c r="D284" s="157"/>
      <c r="E284" s="157"/>
      <c r="F284" s="150"/>
      <c r="G284" s="150"/>
      <c r="H284" s="150"/>
      <c r="I284" s="150"/>
      <c r="J284" s="150"/>
      <c r="K284" s="150"/>
      <c r="L284" s="150"/>
      <c r="M284" s="150"/>
      <c r="N284" s="150"/>
      <c r="O284" s="150"/>
      <c r="P284" s="150"/>
      <c r="Q284" s="150"/>
      <c r="R284" s="150"/>
      <c r="S284" s="150"/>
      <c r="T284" s="150"/>
      <c r="U284" s="150"/>
      <c r="V284" s="150"/>
      <c r="W284" s="150"/>
      <c r="X284" s="150"/>
      <c r="Y284" s="150"/>
      <c r="Z284" s="150"/>
      <c r="AA284" s="150"/>
      <c r="AB284" s="151"/>
      <c r="AC284" s="151"/>
      <c r="AD284" s="150"/>
      <c r="AE284" s="150"/>
      <c r="AF284" s="150"/>
      <c r="AG284" s="150"/>
      <c r="AH284" s="150"/>
      <c r="AI284" s="150"/>
      <c r="AJ284" s="150"/>
      <c r="AK284" s="150"/>
      <c r="AL284" s="150"/>
      <c r="AM284" s="150"/>
      <c r="AN284" s="150"/>
      <c r="AO284" s="150"/>
      <c r="AP284" s="150"/>
      <c r="AQ284" s="150"/>
      <c r="AR284" s="150"/>
      <c r="AS284" s="150"/>
      <c r="AT284" s="150"/>
      <c r="AU284" s="150"/>
      <c r="AV284" s="150"/>
      <c r="AW284" s="150"/>
      <c r="AX284" s="150"/>
      <c r="AY284" s="188"/>
    </row>
    <row r="285" spans="1:51" ht="14.25" customHeight="1">
      <c r="A285" s="150"/>
      <c r="B285" s="159"/>
      <c r="C285" s="158"/>
      <c r="D285" s="157"/>
      <c r="E285" s="157"/>
      <c r="F285" s="150"/>
      <c r="G285" s="150"/>
      <c r="H285" s="150"/>
      <c r="I285" s="150"/>
      <c r="J285" s="150"/>
      <c r="K285" s="150"/>
      <c r="L285" s="150"/>
      <c r="M285" s="150"/>
      <c r="N285" s="150"/>
      <c r="O285" s="150"/>
      <c r="P285" s="150"/>
      <c r="Q285" s="150"/>
      <c r="R285" s="150"/>
      <c r="S285" s="150"/>
      <c r="T285" s="150"/>
      <c r="U285" s="150"/>
      <c r="V285" s="150"/>
      <c r="W285" s="150"/>
      <c r="X285" s="150"/>
      <c r="Y285" s="150"/>
      <c r="Z285" s="150"/>
      <c r="AA285" s="150"/>
      <c r="AB285" s="151"/>
      <c r="AC285" s="151"/>
      <c r="AD285" s="150"/>
      <c r="AE285" s="150"/>
      <c r="AF285" s="150"/>
      <c r="AG285" s="150"/>
      <c r="AH285" s="150"/>
      <c r="AI285" s="150"/>
      <c r="AJ285" s="150"/>
      <c r="AK285" s="150"/>
      <c r="AL285" s="150"/>
      <c r="AM285" s="150"/>
      <c r="AN285" s="150"/>
      <c r="AO285" s="150"/>
      <c r="AP285" s="150"/>
      <c r="AQ285" s="150"/>
      <c r="AR285" s="150"/>
      <c r="AS285" s="150"/>
      <c r="AT285" s="150"/>
      <c r="AU285" s="150"/>
      <c r="AV285" s="150"/>
      <c r="AW285" s="150"/>
      <c r="AX285" s="150"/>
      <c r="AY285" s="188"/>
    </row>
    <row r="286" spans="1:51" ht="14.25" customHeight="1">
      <c r="A286" s="150"/>
      <c r="B286" s="159"/>
      <c r="C286" s="158"/>
      <c r="D286" s="157"/>
      <c r="E286" s="157"/>
      <c r="F286" s="150"/>
      <c r="G286" s="150"/>
      <c r="H286" s="150"/>
      <c r="I286" s="150"/>
      <c r="J286" s="150"/>
      <c r="K286" s="150"/>
      <c r="L286" s="150"/>
      <c r="M286" s="150"/>
      <c r="N286" s="150"/>
      <c r="O286" s="150"/>
      <c r="P286" s="150"/>
      <c r="Q286" s="150"/>
      <c r="R286" s="150"/>
      <c r="S286" s="150"/>
      <c r="T286" s="150"/>
      <c r="U286" s="150"/>
      <c r="V286" s="150"/>
      <c r="W286" s="150"/>
      <c r="X286" s="150"/>
      <c r="Y286" s="150"/>
      <c r="Z286" s="150"/>
      <c r="AA286" s="150"/>
      <c r="AB286" s="151"/>
      <c r="AC286" s="151"/>
      <c r="AD286" s="150"/>
      <c r="AE286" s="150"/>
      <c r="AF286" s="150"/>
      <c r="AG286" s="150"/>
      <c r="AH286" s="150"/>
      <c r="AI286" s="150"/>
      <c r="AJ286" s="150"/>
      <c r="AK286" s="150"/>
      <c r="AL286" s="150"/>
      <c r="AM286" s="150"/>
      <c r="AN286" s="150"/>
      <c r="AO286" s="150"/>
      <c r="AP286" s="150"/>
      <c r="AQ286" s="150"/>
      <c r="AR286" s="150"/>
      <c r="AS286" s="150"/>
      <c r="AT286" s="150"/>
      <c r="AU286" s="150"/>
      <c r="AV286" s="150"/>
      <c r="AW286" s="150"/>
      <c r="AX286" s="150"/>
      <c r="AY286" s="188"/>
    </row>
    <row r="287" spans="1:51" ht="14.25" customHeight="1">
      <c r="A287" s="150"/>
      <c r="B287" s="159"/>
      <c r="C287" s="158"/>
      <c r="D287" s="157"/>
      <c r="E287" s="157"/>
      <c r="F287" s="150"/>
      <c r="G287" s="150"/>
      <c r="H287" s="150"/>
      <c r="I287" s="150"/>
      <c r="J287" s="150"/>
      <c r="K287" s="150"/>
      <c r="L287" s="150"/>
      <c r="M287" s="150"/>
      <c r="N287" s="150"/>
      <c r="O287" s="150"/>
      <c r="P287" s="150"/>
      <c r="Q287" s="150"/>
      <c r="R287" s="150"/>
      <c r="S287" s="150"/>
      <c r="T287" s="150"/>
      <c r="U287" s="150"/>
      <c r="V287" s="150"/>
      <c r="W287" s="150"/>
      <c r="X287" s="150"/>
      <c r="Y287" s="150"/>
      <c r="Z287" s="150"/>
      <c r="AA287" s="150"/>
      <c r="AB287" s="151"/>
      <c r="AC287" s="151"/>
      <c r="AD287" s="150"/>
      <c r="AE287" s="150"/>
      <c r="AF287" s="150"/>
      <c r="AG287" s="150"/>
      <c r="AH287" s="150"/>
      <c r="AI287" s="150"/>
      <c r="AJ287" s="150"/>
      <c r="AK287" s="150"/>
      <c r="AL287" s="150"/>
      <c r="AM287" s="150"/>
      <c r="AN287" s="150"/>
      <c r="AO287" s="150"/>
      <c r="AP287" s="150"/>
      <c r="AQ287" s="150"/>
      <c r="AR287" s="150"/>
      <c r="AS287" s="150"/>
      <c r="AT287" s="150"/>
      <c r="AU287" s="150"/>
      <c r="AV287" s="150"/>
      <c r="AW287" s="150"/>
      <c r="AX287" s="150"/>
      <c r="AY287" s="188"/>
    </row>
    <row r="288" spans="1:51" ht="14.25" customHeight="1">
      <c r="A288" s="150"/>
      <c r="B288" s="159"/>
      <c r="C288" s="158"/>
      <c r="D288" s="157"/>
      <c r="E288" s="157"/>
      <c r="F288" s="150"/>
      <c r="G288" s="150"/>
      <c r="H288" s="150"/>
      <c r="I288" s="150"/>
      <c r="J288" s="150"/>
      <c r="K288" s="150"/>
      <c r="L288" s="150"/>
      <c r="M288" s="150"/>
      <c r="N288" s="150"/>
      <c r="O288" s="150"/>
      <c r="P288" s="150"/>
      <c r="Q288" s="150"/>
      <c r="R288" s="150"/>
      <c r="S288" s="150"/>
      <c r="T288" s="150"/>
      <c r="U288" s="150"/>
      <c r="V288" s="150"/>
      <c r="W288" s="150"/>
      <c r="X288" s="150"/>
      <c r="Y288" s="150"/>
      <c r="Z288" s="150"/>
      <c r="AA288" s="150"/>
      <c r="AB288" s="151"/>
      <c r="AC288" s="151"/>
      <c r="AD288" s="150"/>
      <c r="AE288" s="150"/>
      <c r="AF288" s="150"/>
      <c r="AG288" s="150"/>
      <c r="AH288" s="150"/>
      <c r="AI288" s="150"/>
      <c r="AJ288" s="150"/>
      <c r="AK288" s="150"/>
      <c r="AL288" s="150"/>
      <c r="AM288" s="150"/>
      <c r="AN288" s="150"/>
      <c r="AO288" s="150"/>
      <c r="AP288" s="150"/>
      <c r="AQ288" s="150"/>
      <c r="AR288" s="150"/>
      <c r="AS288" s="150"/>
      <c r="AT288" s="150"/>
      <c r="AU288" s="150"/>
      <c r="AV288" s="150"/>
      <c r="AW288" s="150"/>
      <c r="AX288" s="150"/>
      <c r="AY288" s="188"/>
    </row>
    <row r="289" spans="1:51" ht="14.25" customHeight="1">
      <c r="A289" s="150"/>
      <c r="B289" s="159"/>
      <c r="C289" s="158"/>
      <c r="D289" s="157"/>
      <c r="E289" s="157"/>
      <c r="F289" s="150"/>
      <c r="G289" s="150"/>
      <c r="H289" s="150"/>
      <c r="I289" s="150"/>
      <c r="J289" s="150"/>
      <c r="K289" s="150"/>
      <c r="L289" s="150"/>
      <c r="M289" s="150"/>
      <c r="N289" s="150"/>
      <c r="O289" s="150"/>
      <c r="P289" s="150"/>
      <c r="Q289" s="150"/>
      <c r="R289" s="150"/>
      <c r="S289" s="150"/>
      <c r="T289" s="150"/>
      <c r="U289" s="150"/>
      <c r="V289" s="150"/>
      <c r="W289" s="150"/>
      <c r="X289" s="150"/>
      <c r="Y289" s="150"/>
      <c r="Z289" s="150"/>
      <c r="AA289" s="150"/>
      <c r="AB289" s="151"/>
      <c r="AC289" s="151"/>
      <c r="AD289" s="150"/>
      <c r="AE289" s="150"/>
      <c r="AF289" s="150"/>
      <c r="AG289" s="150"/>
      <c r="AH289" s="150"/>
      <c r="AI289" s="150"/>
      <c r="AJ289" s="150"/>
      <c r="AK289" s="150"/>
      <c r="AL289" s="150"/>
      <c r="AM289" s="150"/>
      <c r="AN289" s="150"/>
      <c r="AO289" s="150"/>
      <c r="AP289" s="150"/>
      <c r="AQ289" s="150"/>
      <c r="AR289" s="150"/>
      <c r="AS289" s="150"/>
      <c r="AT289" s="150"/>
      <c r="AU289" s="150"/>
      <c r="AV289" s="150"/>
      <c r="AW289" s="150"/>
      <c r="AX289" s="150"/>
      <c r="AY289" s="188"/>
    </row>
    <row r="290" spans="1:51" ht="14.25" customHeight="1">
      <c r="A290" s="150"/>
      <c r="B290" s="159"/>
      <c r="C290" s="158"/>
      <c r="D290" s="157"/>
      <c r="E290" s="157"/>
      <c r="F290" s="150"/>
      <c r="G290" s="150"/>
      <c r="H290" s="150"/>
      <c r="I290" s="150"/>
      <c r="J290" s="150"/>
      <c r="K290" s="150"/>
      <c r="L290" s="150"/>
      <c r="M290" s="150"/>
      <c r="N290" s="150"/>
      <c r="O290" s="150"/>
      <c r="P290" s="150"/>
      <c r="Q290" s="150"/>
      <c r="R290" s="150"/>
      <c r="S290" s="150"/>
      <c r="T290" s="150"/>
      <c r="U290" s="150"/>
      <c r="V290" s="150"/>
      <c r="W290" s="150"/>
      <c r="X290" s="150"/>
      <c r="Y290" s="150"/>
      <c r="Z290" s="150"/>
      <c r="AA290" s="150"/>
      <c r="AB290" s="151"/>
      <c r="AC290" s="151"/>
      <c r="AD290" s="150"/>
      <c r="AE290" s="150"/>
      <c r="AF290" s="150"/>
      <c r="AG290" s="150"/>
      <c r="AH290" s="150"/>
      <c r="AI290" s="150"/>
      <c r="AJ290" s="150"/>
      <c r="AK290" s="150"/>
      <c r="AL290" s="150"/>
      <c r="AM290" s="150"/>
      <c r="AN290" s="150"/>
      <c r="AO290" s="150"/>
      <c r="AP290" s="150"/>
      <c r="AQ290" s="150"/>
      <c r="AR290" s="150"/>
      <c r="AS290" s="150"/>
      <c r="AT290" s="150"/>
      <c r="AU290" s="150"/>
      <c r="AV290" s="150"/>
      <c r="AW290" s="150"/>
      <c r="AX290" s="150"/>
      <c r="AY290" s="188"/>
    </row>
    <row r="291" spans="1:51" ht="14.25" customHeight="1">
      <c r="A291" s="150"/>
      <c r="B291" s="159"/>
      <c r="C291" s="158"/>
      <c r="D291" s="157"/>
      <c r="E291" s="157"/>
      <c r="F291" s="150"/>
      <c r="G291" s="150"/>
      <c r="H291" s="150"/>
      <c r="I291" s="150"/>
      <c r="J291" s="150"/>
      <c r="K291" s="150"/>
      <c r="L291" s="150"/>
      <c r="M291" s="150"/>
      <c r="N291" s="150"/>
      <c r="O291" s="150"/>
      <c r="P291" s="150"/>
      <c r="Q291" s="150"/>
      <c r="R291" s="150"/>
      <c r="S291" s="150"/>
      <c r="T291" s="150"/>
      <c r="U291" s="150"/>
      <c r="V291" s="150"/>
      <c r="W291" s="150"/>
      <c r="X291" s="150"/>
      <c r="Y291" s="150"/>
      <c r="Z291" s="150"/>
      <c r="AA291" s="150"/>
      <c r="AB291" s="151"/>
      <c r="AC291" s="151"/>
      <c r="AD291" s="150"/>
      <c r="AE291" s="150"/>
      <c r="AF291" s="150"/>
      <c r="AG291" s="150"/>
      <c r="AH291" s="150"/>
      <c r="AI291" s="150"/>
      <c r="AJ291" s="150"/>
      <c r="AK291" s="150"/>
      <c r="AL291" s="150"/>
      <c r="AM291" s="150"/>
      <c r="AN291" s="150"/>
      <c r="AO291" s="150"/>
      <c r="AP291" s="150"/>
      <c r="AQ291" s="150"/>
      <c r="AR291" s="150"/>
      <c r="AS291" s="150"/>
      <c r="AT291" s="150"/>
      <c r="AU291" s="150"/>
      <c r="AV291" s="150"/>
      <c r="AW291" s="150"/>
      <c r="AX291" s="150"/>
      <c r="AY291" s="188"/>
    </row>
  </sheetData>
  <pageMargins left="0.7" right="0.7" top="0.75" bottom="0.75" header="0" footer="0"/>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0" tint="-0.499984740745262"/>
  </sheetPr>
  <dimension ref="A3:A1005"/>
  <sheetViews>
    <sheetView zoomScale="90" zoomScaleNormal="90" workbookViewId="0">
      <selection activeCell="N9" sqref="N9"/>
    </sheetView>
  </sheetViews>
  <sheetFormatPr baseColWidth="10" defaultColWidth="14.44140625" defaultRowHeight="15" customHeight="1"/>
  <cols>
    <col min="1" max="1" width="11.44140625" style="142" customWidth="1"/>
    <col min="2" max="27" width="11.44140625" style="141" customWidth="1"/>
    <col min="28" max="16384" width="14.44140625" style="141"/>
  </cols>
  <sheetData>
    <row r="3" spans="1:1" ht="15" customHeight="1">
      <c r="A3" s="149"/>
    </row>
    <row r="6" spans="1:1" s="142" customFormat="1" ht="13.8"/>
    <row r="7" spans="1:1" ht="13.8"/>
    <row r="8" spans="1:1" ht="13.8"/>
    <row r="9" spans="1:1" ht="13.8"/>
    <row r="10" spans="1:1" ht="13.8"/>
    <row r="11" spans="1:1" ht="13.8"/>
    <row r="12" spans="1:1" ht="13.8"/>
    <row r="13" spans="1:1" ht="13.8"/>
    <row r="14" spans="1:1" ht="13.8"/>
    <row r="15" spans="1:1" ht="13.8"/>
    <row r="16" spans="1:1" ht="13.8"/>
    <row r="17" ht="13.8"/>
    <row r="18" ht="13.8"/>
    <row r="19" ht="13.8"/>
    <row r="20" ht="13.8"/>
    <row r="21" ht="13.8"/>
    <row r="22" ht="13.8"/>
    <row r="23" ht="13.8"/>
    <row r="24" ht="13.8"/>
    <row r="25" ht="13.8"/>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pageMargins left="0.7" right="0.7" top="0.75" bottom="0.75" header="0" footer="0"/>
  <pageSetup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0" tint="-0.499984740745262"/>
  </sheetPr>
  <dimension ref="A3:A1005"/>
  <sheetViews>
    <sheetView zoomScale="90" zoomScaleNormal="90" workbookViewId="0">
      <selection activeCell="I18" sqref="I18"/>
    </sheetView>
  </sheetViews>
  <sheetFormatPr baseColWidth="10" defaultColWidth="14.44140625" defaultRowHeight="15" customHeight="1"/>
  <cols>
    <col min="1" max="1" width="11.44140625" style="142" customWidth="1"/>
    <col min="2" max="27" width="11.44140625" style="141" customWidth="1"/>
    <col min="28" max="16384" width="14.44140625" style="141"/>
  </cols>
  <sheetData>
    <row r="3" spans="1:1" ht="15" customHeight="1">
      <c r="A3" s="149"/>
    </row>
    <row r="6" spans="1:1" s="142" customFormat="1" ht="13.8"/>
    <row r="7" spans="1:1" ht="13.8"/>
    <row r="8" spans="1:1" ht="13.8"/>
    <row r="9" spans="1:1" ht="13.8"/>
    <row r="10" spans="1:1" ht="13.8"/>
    <row r="11" spans="1:1" ht="13.8"/>
    <row r="12" spans="1:1" ht="13.8"/>
    <row r="13" spans="1:1" ht="13.8"/>
    <row r="14" spans="1:1" ht="13.8"/>
    <row r="15" spans="1:1" ht="13.8"/>
    <row r="16" spans="1:1" ht="13.8"/>
    <row r="17" ht="13.8"/>
    <row r="18" ht="13.8"/>
    <row r="19" ht="13.8"/>
    <row r="20" ht="13.8"/>
    <row r="21" ht="13.8"/>
    <row r="22" ht="13.8"/>
    <row r="23" ht="13.8"/>
    <row r="24" ht="13.8"/>
    <row r="25" ht="13.8"/>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pageMargins left="0.7" right="0.7" top="0.75" bottom="0.75" header="0" footer="0"/>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1" tint="4.9989318521683403E-2"/>
  </sheetPr>
  <dimension ref="A1:AB32"/>
  <sheetViews>
    <sheetView topLeftCell="D1" zoomScale="80" zoomScaleNormal="80" workbookViewId="0">
      <pane ySplit="6" topLeftCell="A7" activePane="bottomLeft" state="frozen"/>
      <selection pane="bottomLeft" activeCell="P26" sqref="P26"/>
    </sheetView>
  </sheetViews>
  <sheetFormatPr baseColWidth="10" defaultColWidth="8.88671875" defaultRowHeight="14.4"/>
  <cols>
    <col min="1" max="1" width="49.21875" bestFit="1" customWidth="1"/>
    <col min="2" max="2" width="16.33203125" bestFit="1" customWidth="1"/>
    <col min="3" max="7" width="16.77734375" bestFit="1" customWidth="1"/>
    <col min="8" max="8" width="32.33203125" bestFit="1" customWidth="1"/>
    <col min="9" max="9" width="29.109375" bestFit="1" customWidth="1"/>
    <col min="10" max="13" width="15.6640625" customWidth="1"/>
    <col min="14" max="14" width="16.77734375" bestFit="1" customWidth="1"/>
    <col min="16" max="16" width="32.33203125" bestFit="1" customWidth="1"/>
    <col min="17" max="17" width="26.77734375" customWidth="1"/>
    <col min="18" max="22" width="15.6640625" customWidth="1"/>
    <col min="24" max="24" width="14.88671875" bestFit="1" customWidth="1"/>
    <col min="25" max="28" width="15.6640625" customWidth="1"/>
  </cols>
  <sheetData>
    <row r="1" spans="1:28" s="23" customFormat="1" ht="18">
      <c r="A1" s="12" t="str">
        <f>"DETAILED COSTS BY INPUT ("&amp;national_currency&amp;")"</f>
        <v>DETAILED COSTS BY INPUT (MWK)</v>
      </c>
      <c r="C1" s="65"/>
      <c r="G1" s="66"/>
      <c r="I1" s="67"/>
      <c r="J1" s="25"/>
      <c r="O1" s="13"/>
      <c r="P1" s="13"/>
      <c r="V1" s="68"/>
      <c r="W1" s="68"/>
    </row>
    <row r="2" spans="1:28" s="37" customFormat="1" ht="18">
      <c r="A2" s="26" t="str">
        <f>selected_country</f>
        <v>Malawi</v>
      </c>
      <c r="B2" s="26"/>
      <c r="C2" s="69"/>
      <c r="I2" s="70"/>
    </row>
    <row r="5" spans="1:28">
      <c r="B5" s="238"/>
      <c r="C5" s="238"/>
      <c r="D5" s="238"/>
      <c r="E5" s="238"/>
      <c r="F5" s="238"/>
      <c r="G5" s="238"/>
      <c r="H5" s="238"/>
    </row>
    <row r="6" spans="1:28" ht="13.05" customHeight="1">
      <c r="B6" s="27">
        <f>baseline_year</f>
        <v>2021</v>
      </c>
      <c r="C6" s="237">
        <f>baseline_year+1</f>
        <v>2022</v>
      </c>
      <c r="D6" s="237">
        <f>C6+1</f>
        <v>2023</v>
      </c>
      <c r="E6" s="237">
        <f>D6+1</f>
        <v>2024</v>
      </c>
      <c r="F6" s="236">
        <f>E6+1</f>
        <v>2025</v>
      </c>
      <c r="G6" s="7"/>
      <c r="I6" s="27">
        <f>baseline_year</f>
        <v>2021</v>
      </c>
      <c r="J6" s="237">
        <f>baseline_year+1</f>
        <v>2022</v>
      </c>
      <c r="K6" s="237">
        <f>J6+1</f>
        <v>2023</v>
      </c>
      <c r="L6" s="237">
        <f>K6+1</f>
        <v>2024</v>
      </c>
      <c r="M6" s="236">
        <f>L6+1</f>
        <v>2025</v>
      </c>
      <c r="Q6" s="27">
        <f>baseline_year</f>
        <v>2021</v>
      </c>
      <c r="R6" s="237">
        <f>baseline_year+1</f>
        <v>2022</v>
      </c>
      <c r="S6" s="237">
        <f>R6+1</f>
        <v>2023</v>
      </c>
      <c r="T6" s="237">
        <f>S6+1</f>
        <v>2024</v>
      </c>
      <c r="U6" s="236">
        <f>T6+1</f>
        <v>2025</v>
      </c>
      <c r="X6" s="27">
        <f>baseline_year</f>
        <v>2021</v>
      </c>
      <c r="Y6" s="237">
        <f>baseline_year+1</f>
        <v>2022</v>
      </c>
      <c r="Z6" s="237">
        <f>Y6+1</f>
        <v>2023</v>
      </c>
      <c r="AA6" s="237">
        <f>Z6+1</f>
        <v>2024</v>
      </c>
      <c r="AB6" s="237">
        <f>AA6+1</f>
        <v>2025</v>
      </c>
    </row>
    <row r="8" spans="1:28">
      <c r="A8" s="7" t="s">
        <v>941</v>
      </c>
      <c r="H8" s="7" t="s">
        <v>940</v>
      </c>
      <c r="P8" s="7" t="s">
        <v>801</v>
      </c>
      <c r="W8" s="7" t="s">
        <v>800</v>
      </c>
    </row>
    <row r="9" spans="1:28">
      <c r="A9" s="32" t="str">
        <f>List!A2</f>
        <v>Training and Development Costs</v>
      </c>
      <c r="B9" s="229">
        <f>SUMIF(Detailed_budget_table[Cost Category],$A9,Detailed_budget_table[Y1 Total Cost Budget Line])</f>
        <v>45000000</v>
      </c>
      <c r="C9" s="229">
        <f>SUMIF(Detailed_budget_table[Cost Category],$A9,Detailed_budget_table[Y2 Total Cost Budget Line])</f>
        <v>31500000</v>
      </c>
      <c r="D9" s="229">
        <f>SUMIF(Detailed_budget_table[Cost Category],$A9,Detailed_budget_table[Y3 Total Cost Budget Line])</f>
        <v>0</v>
      </c>
      <c r="E9" s="229">
        <f>SUMIF(Detailed_budget_table[Cost Category],$A9,Detailed_budget_table[Y4 Total Cost Budget Line])</f>
        <v>0</v>
      </c>
      <c r="F9" s="231">
        <f>SUMIF(Detailed_budget_table[Cost Category],$A9,Detailed_budget_table[Y5 Total Cost Budget Line])</f>
        <v>0</v>
      </c>
      <c r="H9" s="32" t="str">
        <f t="shared" ref="H9:H18" si="0">A9</f>
        <v>Training and Development Costs</v>
      </c>
      <c r="I9" s="229">
        <f>SUMIF(Financing!$C$8:$C$27,$H9,Financing!$L$8:$L$27)</f>
        <v>45000000</v>
      </c>
      <c r="J9" s="229">
        <f>SUMIF(Financing!$C$8:$C$27,$H9,Financing!$M$8:$M$27)</f>
        <v>15750000</v>
      </c>
      <c r="K9" s="229">
        <f>SUMIF(Financing!$C$8:$C$27,$H9,Financing!$N$8:$N$27)</f>
        <v>0</v>
      </c>
      <c r="L9" s="229">
        <f>SUMIF(Financing!$C$8:$C$27,$H9,Financing!$O$8:$O$27)</f>
        <v>0</v>
      </c>
      <c r="M9" s="231">
        <f>SUMIF(Financing!$C$8:$C$27,$H9,Financing!$P$8:$P$27)</f>
        <v>0</v>
      </c>
      <c r="P9" s="32" t="str">
        <f t="shared" ref="P9:P18" si="1">A9</f>
        <v>Training and Development Costs</v>
      </c>
      <c r="Q9" s="229">
        <f t="shared" ref="Q9:Q18" si="2">I9-B9</f>
        <v>0</v>
      </c>
      <c r="R9" s="229">
        <f t="shared" ref="R9:R18" si="3">J9-C9</f>
        <v>-15750000</v>
      </c>
      <c r="S9" s="229">
        <f t="shared" ref="S9:S18" si="4">K9-D9</f>
        <v>0</v>
      </c>
      <c r="T9" s="229">
        <f t="shared" ref="T9:T18" si="5">L9-E9</f>
        <v>0</v>
      </c>
      <c r="U9" s="231">
        <f t="shared" ref="U9:U18" si="6">M9-F9</f>
        <v>0</v>
      </c>
      <c r="W9" s="228" t="str">
        <f>Inputs!C23</f>
        <v>MoH</v>
      </c>
      <c r="X9" s="228">
        <f>SUMIF(Financing!$B$8:$B$27,$W9,Financing!L$8:L$27)</f>
        <v>294184000</v>
      </c>
      <c r="Y9" s="228">
        <f>SUMIF(Financing!$B$8:$B$27,$W9,Financing!M$8:M$27)</f>
        <v>121265000</v>
      </c>
      <c r="Z9" s="228">
        <f>SUMIF(Financing!$B$8:$B$27,$W9,Financing!N$8:N$27)</f>
        <v>40320000</v>
      </c>
      <c r="AA9" s="228">
        <f>SUMIF(Financing!$B$8:$B$27,$W9,Financing!O$8:O$27)</f>
        <v>46080000</v>
      </c>
      <c r="AB9" s="228">
        <f>SUMIF(Financing!$B$8:$B$27,$W9,Financing!P$8:P$27)</f>
        <v>57600000</v>
      </c>
    </row>
    <row r="10" spans="1:28">
      <c r="A10" s="33" t="str">
        <f>List!A3</f>
        <v>Supervision and Management Costs</v>
      </c>
      <c r="B10" s="248">
        <f>SUMIF(Detailed_budget_table[Cost Category],$A10,Detailed_budget_table[Y1 Total Cost Budget Line])</f>
        <v>53750000</v>
      </c>
      <c r="C10" s="248">
        <f>SUMIF(Detailed_budget_table[Cost Category],$A10,Detailed_budget_table[Y2 Total Cost Budget Line])</f>
        <v>32000000</v>
      </c>
      <c r="D10" s="248">
        <f>SUMIF(Detailed_budget_table[Cost Category],$A10,Detailed_budget_table[Y3 Total Cost Budget Line])</f>
        <v>32000000</v>
      </c>
      <c r="E10" s="248">
        <f>SUMIF(Detailed_budget_table[Cost Category],$A10,Detailed_budget_table[Y4 Total Cost Budget Line])</f>
        <v>32000000</v>
      </c>
      <c r="F10" s="230">
        <f>SUMIF(Detailed_budget_table[Cost Category],$A10,Detailed_budget_table[Y5 Total Cost Budget Line])</f>
        <v>32000000</v>
      </c>
      <c r="H10" s="33" t="str">
        <f t="shared" si="0"/>
        <v>Supervision and Management Costs</v>
      </c>
      <c r="I10" s="248">
        <f>SUMIF(Financing!$C$8:$C$27,$H10,Financing!$L$8:$L$27)</f>
        <v>53750000</v>
      </c>
      <c r="J10" s="248">
        <f>SUMIF(Financing!$C$8:$C$27,$H10,Financing!$M$8:$M$27)</f>
        <v>16000000</v>
      </c>
      <c r="K10" s="248">
        <f>SUMIF(Financing!$C$8:$C$27,$H10,Financing!$N$8:$N$27)</f>
        <v>32000000</v>
      </c>
      <c r="L10" s="248">
        <f>SUMIF(Financing!$C$8:$C$27,$H10,Financing!$O$8:$O$27)</f>
        <v>32000000</v>
      </c>
      <c r="M10" s="230">
        <f>SUMIF(Financing!$C$8:$C$27,$H10,Financing!$P$8:$P$27)</f>
        <v>32000000</v>
      </c>
      <c r="P10" s="33" t="str">
        <f t="shared" si="1"/>
        <v>Supervision and Management Costs</v>
      </c>
      <c r="Q10" s="248">
        <f t="shared" si="2"/>
        <v>0</v>
      </c>
      <c r="R10" s="248">
        <f t="shared" si="3"/>
        <v>-16000000</v>
      </c>
      <c r="S10" s="248">
        <f t="shared" si="4"/>
        <v>0</v>
      </c>
      <c r="T10" s="248">
        <f t="shared" si="5"/>
        <v>0</v>
      </c>
      <c r="U10" s="230">
        <f t="shared" si="6"/>
        <v>0</v>
      </c>
      <c r="W10" s="228" t="str">
        <f>Inputs!C24</f>
        <v>Donor1</v>
      </c>
      <c r="X10" s="228">
        <f>SUMIF(Financing!$B$8:$B$27,$W10,Financing!L$8:L$27)</f>
        <v>45000000</v>
      </c>
      <c r="Y10" s="228">
        <f>SUMIF(Financing!$B$8:$B$27,$W10,Financing!M$8:M$27)</f>
        <v>15750000</v>
      </c>
      <c r="Z10" s="228">
        <f>SUMIF(Financing!$B$8:$B$27,$W10,Financing!N$8:N$27)</f>
        <v>0</v>
      </c>
      <c r="AA10" s="228">
        <f>SUMIF(Financing!$B$8:$B$27,$W10,Financing!O$8:O$27)</f>
        <v>0</v>
      </c>
      <c r="AB10" s="228">
        <f>SUMIF(Financing!$B$8:$B$27,$W10,Financing!P$8:P$27)</f>
        <v>0</v>
      </c>
    </row>
    <row r="11" spans="1:28">
      <c r="A11" s="33" t="str">
        <f>List!A4</f>
        <v>Other Recurrent Costs</v>
      </c>
      <c r="B11" s="248">
        <f>SUMIF(Detailed_budget_table[Cost Category],$A11,Detailed_budget_table[Y1 Total Cost Budget Line])</f>
        <v>735460000</v>
      </c>
      <c r="C11" s="248">
        <f>SUMIF(Detailed_budget_table[Cost Category],$A11,Detailed_budget_table[Y2 Total Cost Budget Line])</f>
        <v>242530000</v>
      </c>
      <c r="D11" s="248">
        <f>SUMIF(Detailed_budget_table[Cost Category],$A11,Detailed_budget_table[Y3 Total Cost Budget Line])</f>
        <v>57600000</v>
      </c>
      <c r="E11" s="248">
        <f>SUMIF(Detailed_budget_table[Cost Category],$A11,Detailed_budget_table[Y4 Total Cost Budget Line])</f>
        <v>57600000</v>
      </c>
      <c r="F11" s="230">
        <f>SUMIF(Detailed_budget_table[Cost Category],$A11,Detailed_budget_table[Y5 Total Cost Budget Line])</f>
        <v>57600000</v>
      </c>
      <c r="H11" s="33" t="str">
        <f t="shared" si="0"/>
        <v>Other Recurrent Costs</v>
      </c>
      <c r="I11" s="248">
        <f>SUMIF(Financing!$C$8:$C$27,$H11,Financing!$L$8:$L$27)</f>
        <v>294184000</v>
      </c>
      <c r="J11" s="248">
        <f>SUMIF(Financing!$C$8:$C$27,$H11,Financing!$M$8:$M$27)</f>
        <v>121265000</v>
      </c>
      <c r="K11" s="248">
        <f>SUMIF(Financing!$C$8:$C$27,$H11,Financing!$N$8:$N$27)</f>
        <v>40320000</v>
      </c>
      <c r="L11" s="248">
        <f>SUMIF(Financing!$C$8:$C$27,$H11,Financing!$O$8:$O$27)</f>
        <v>46080000</v>
      </c>
      <c r="M11" s="230">
        <f>SUMIF(Financing!$C$8:$C$27,$H11,Financing!$P$8:$P$27)</f>
        <v>57600000</v>
      </c>
      <c r="P11" s="33" t="str">
        <f t="shared" si="1"/>
        <v>Other Recurrent Costs</v>
      </c>
      <c r="Q11" s="248">
        <f t="shared" si="2"/>
        <v>-441276000</v>
      </c>
      <c r="R11" s="248">
        <f t="shared" si="3"/>
        <v>-121265000</v>
      </c>
      <c r="S11" s="248">
        <f t="shared" si="4"/>
        <v>-17280000</v>
      </c>
      <c r="T11" s="248">
        <f t="shared" si="5"/>
        <v>-11520000</v>
      </c>
      <c r="U11" s="230">
        <f t="shared" si="6"/>
        <v>0</v>
      </c>
      <c r="W11" s="228" t="str">
        <f>Inputs!C25</f>
        <v>Donor2</v>
      </c>
      <c r="X11" s="228">
        <f>SUMIF(Financing!$B$8:$B$27,$W11,Financing!L$8:L$27)</f>
        <v>53750000</v>
      </c>
      <c r="Y11" s="228">
        <f>SUMIF(Financing!$B$8:$B$27,$W11,Financing!M$8:M$27)</f>
        <v>16000000</v>
      </c>
      <c r="Z11" s="228">
        <f>SUMIF(Financing!$B$8:$B$27,$W11,Financing!N$8:N$27)</f>
        <v>32000000</v>
      </c>
      <c r="AA11" s="228">
        <f>SUMIF(Financing!$B$8:$B$27,$W11,Financing!O$8:O$27)</f>
        <v>32000000</v>
      </c>
      <c r="AB11" s="228">
        <f>SUMIF(Financing!$B$8:$B$27,$W11,Financing!P$8:P$27)</f>
        <v>32000000</v>
      </c>
    </row>
    <row r="12" spans="1:28">
      <c r="A12" s="33" t="str">
        <f>List!A5</f>
        <v>Staff Costs</v>
      </c>
      <c r="B12" s="248">
        <f>SUMIF(Detailed_budget_table[Cost Category],$A12,Detailed_budget_table[Y1 Total Cost Budget Line])</f>
        <v>5900000</v>
      </c>
      <c r="C12" s="248">
        <f>SUMIF(Detailed_budget_table[Cost Category],$A12,Detailed_budget_table[Y2 Total Cost Budget Line])</f>
        <v>0</v>
      </c>
      <c r="D12" s="248">
        <f>SUMIF(Detailed_budget_table[Cost Category],$A12,Detailed_budget_table[Y3 Total Cost Budget Line])</f>
        <v>0</v>
      </c>
      <c r="E12" s="248">
        <f>SUMIF(Detailed_budget_table[Cost Category],$A12,Detailed_budget_table[Y4 Total Cost Budget Line])</f>
        <v>0</v>
      </c>
      <c r="F12" s="230">
        <f>SUMIF(Detailed_budget_table[Cost Category],$A12,Detailed_budget_table[Y5 Total Cost Budget Line])</f>
        <v>0</v>
      </c>
      <c r="H12" s="33" t="str">
        <f t="shared" si="0"/>
        <v>Staff Costs</v>
      </c>
      <c r="I12" s="248">
        <f>SUMIF(Financing!$C$8:$C$27,$H12,Financing!$L$8:$L$27)</f>
        <v>5900000</v>
      </c>
      <c r="J12" s="248">
        <f>SUMIF(Financing!$C$8:$C$27,$H12,Financing!$M$8:$M$27)</f>
        <v>0</v>
      </c>
      <c r="K12" s="248">
        <f>SUMIF(Financing!$C$8:$C$27,$H12,Financing!$N$8:$N$27)</f>
        <v>0</v>
      </c>
      <c r="L12" s="248">
        <f>SUMIF(Financing!$C$8:$C$27,$H12,Financing!$O$8:$O$27)</f>
        <v>0</v>
      </c>
      <c r="M12" s="230">
        <f>SUMIF(Financing!$C$8:$C$27,$H12,Financing!$P$8:$P$27)</f>
        <v>0</v>
      </c>
      <c r="P12" s="33" t="str">
        <f t="shared" si="1"/>
        <v>Staff Costs</v>
      </c>
      <c r="Q12" s="248">
        <f t="shared" si="2"/>
        <v>0</v>
      </c>
      <c r="R12" s="248">
        <f t="shared" si="3"/>
        <v>0</v>
      </c>
      <c r="S12" s="248">
        <f t="shared" si="4"/>
        <v>0</v>
      </c>
      <c r="T12" s="248">
        <f t="shared" si="5"/>
        <v>0</v>
      </c>
      <c r="U12" s="230">
        <f t="shared" si="6"/>
        <v>0</v>
      </c>
      <c r="W12" s="228">
        <f>Inputs!C27</f>
        <v>0</v>
      </c>
      <c r="X12" s="228">
        <f>SUMIF(Financing!$B$8:$B$27,$W12,Financing!L$8:L$27)</f>
        <v>0</v>
      </c>
      <c r="Y12" s="228">
        <f>SUMIF(Financing!$B$8:$B$27,$W12,Financing!M$8:M$27)</f>
        <v>0</v>
      </c>
      <c r="Z12" s="228">
        <f>SUMIF(Financing!$B$8:$B$27,$W12,Financing!N$8:N$27)</f>
        <v>0</v>
      </c>
      <c r="AA12" s="228">
        <f>SUMIF(Financing!$B$8:$B$27,$W12,Financing!O$8:O$27)</f>
        <v>0</v>
      </c>
      <c r="AB12" s="228">
        <f>SUMIF(Financing!$B$8:$B$27,$W12,Financing!P$8:P$27)</f>
        <v>0</v>
      </c>
    </row>
    <row r="13" spans="1:28">
      <c r="A13" s="33" t="str">
        <f>List!A6</f>
        <v>Cost Category5</v>
      </c>
      <c r="B13" s="248">
        <f>SUMIF(Detailed_budget_table[Cost Category],$A13,Detailed_budget_table[Y1 Total Cost Budget Line])</f>
        <v>0</v>
      </c>
      <c r="C13" s="248">
        <f>SUMIF(Detailed_budget_table[Cost Category],$A13,Detailed_budget_table[Y2 Total Cost Budget Line])</f>
        <v>0</v>
      </c>
      <c r="D13" s="248">
        <f>SUMIF(Detailed_budget_table[Cost Category],$A13,Detailed_budget_table[Y3 Total Cost Budget Line])</f>
        <v>0</v>
      </c>
      <c r="E13" s="248">
        <f>SUMIF(Detailed_budget_table[Cost Category],$A13,Detailed_budget_table[Y4 Total Cost Budget Line])</f>
        <v>0</v>
      </c>
      <c r="F13" s="230">
        <f>SUMIF(Detailed_budget_table[Cost Category],$A13,Detailed_budget_table[Y5 Total Cost Budget Line])</f>
        <v>0</v>
      </c>
      <c r="H13" s="33" t="str">
        <f t="shared" si="0"/>
        <v>Cost Category5</v>
      </c>
      <c r="I13" s="248">
        <f>SUMIF(Financing!$C$8:$C$27,$H13,Financing!$L$8:$L$27)</f>
        <v>0</v>
      </c>
      <c r="J13" s="248">
        <f>SUMIF(Financing!$C$8:$C$27,$H13,Financing!$M$8:$M$27)</f>
        <v>0</v>
      </c>
      <c r="K13" s="248">
        <f>SUMIF(Financing!$C$8:$C$27,$H13,Financing!$N$8:$N$27)</f>
        <v>0</v>
      </c>
      <c r="L13" s="248">
        <f>SUMIF(Financing!$C$8:$C$27,$H13,Financing!$O$8:$O$27)</f>
        <v>0</v>
      </c>
      <c r="M13" s="230">
        <f>SUMIF(Financing!$C$8:$C$27,$H13,Financing!$P$8:$P$27)</f>
        <v>0</v>
      </c>
      <c r="P13" s="33" t="str">
        <f t="shared" si="1"/>
        <v>Cost Category5</v>
      </c>
      <c r="Q13" s="248">
        <f t="shared" si="2"/>
        <v>0</v>
      </c>
      <c r="R13" s="248">
        <f t="shared" si="3"/>
        <v>0</v>
      </c>
      <c r="S13" s="248">
        <f t="shared" si="4"/>
        <v>0</v>
      </c>
      <c r="T13" s="248">
        <f t="shared" si="5"/>
        <v>0</v>
      </c>
      <c r="U13" s="230">
        <f t="shared" si="6"/>
        <v>0</v>
      </c>
      <c r="W13" s="228">
        <f>Inputs!C28</f>
        <v>0</v>
      </c>
      <c r="X13" s="228">
        <f>SUMIF(Financing!$B$8:$B$27,$W13,Financing!L$8:L$27)</f>
        <v>0</v>
      </c>
      <c r="Y13" s="228">
        <f>SUMIF(Financing!$B$8:$B$27,$W13,Financing!M$8:M$27)</f>
        <v>0</v>
      </c>
      <c r="Z13" s="228">
        <f>SUMIF(Financing!$B$8:$B$27,$W13,Financing!N$8:N$27)</f>
        <v>0</v>
      </c>
      <c r="AA13" s="228">
        <f>SUMIF(Financing!$B$8:$B$27,$W13,Financing!O$8:O$27)</f>
        <v>0</v>
      </c>
      <c r="AB13" s="228">
        <f>SUMIF(Financing!$B$8:$B$27,$W13,Financing!P$8:P$27)</f>
        <v>0</v>
      </c>
    </row>
    <row r="14" spans="1:28">
      <c r="A14" s="33" t="str">
        <f>List!A7</f>
        <v>Cost Category6</v>
      </c>
      <c r="B14" s="248">
        <f>SUMIF(Detailed_budget_table[Cost Category],$A14,Detailed_budget_table[Y1 Total Cost Budget Line])</f>
        <v>0</v>
      </c>
      <c r="C14" s="248">
        <f>SUMIF(Detailed_budget_table[Cost Category],$A14,Detailed_budget_table[Y2 Total Cost Budget Line])</f>
        <v>0</v>
      </c>
      <c r="D14" s="248">
        <f>SUMIF(Detailed_budget_table[Cost Category],$A14,Detailed_budget_table[Y3 Total Cost Budget Line])</f>
        <v>0</v>
      </c>
      <c r="E14" s="248">
        <f>SUMIF(Detailed_budget_table[Cost Category],$A14,Detailed_budget_table[Y4 Total Cost Budget Line])</f>
        <v>0</v>
      </c>
      <c r="F14" s="230">
        <f>SUMIF(Detailed_budget_table[Cost Category],$A14,Detailed_budget_table[Y5 Total Cost Budget Line])</f>
        <v>0</v>
      </c>
      <c r="H14" s="33" t="str">
        <f t="shared" si="0"/>
        <v>Cost Category6</v>
      </c>
      <c r="I14" s="248">
        <f>SUMIF(Financing!$C$8:$C$27,$H14,Financing!$L$8:$L$27)</f>
        <v>0</v>
      </c>
      <c r="J14" s="248">
        <f>SUMIF(Financing!$C$8:$C$27,$H14,Financing!$M$8:$M$27)</f>
        <v>0</v>
      </c>
      <c r="K14" s="248">
        <f>SUMIF(Financing!$C$8:$C$27,$H14,Financing!$N$8:$N$27)</f>
        <v>0</v>
      </c>
      <c r="L14" s="248">
        <f>SUMIF(Financing!$C$8:$C$27,$H14,Financing!$O$8:$O$27)</f>
        <v>0</v>
      </c>
      <c r="M14" s="230">
        <f>SUMIF(Financing!$C$8:$C$27,$H14,Financing!$P$8:$P$27)</f>
        <v>0</v>
      </c>
      <c r="P14" s="33" t="str">
        <f t="shared" si="1"/>
        <v>Cost Category6</v>
      </c>
      <c r="Q14" s="248">
        <f t="shared" si="2"/>
        <v>0</v>
      </c>
      <c r="R14" s="248">
        <f t="shared" si="3"/>
        <v>0</v>
      </c>
      <c r="S14" s="248">
        <f t="shared" si="4"/>
        <v>0</v>
      </c>
      <c r="T14" s="248">
        <f t="shared" si="5"/>
        <v>0</v>
      </c>
      <c r="U14" s="230">
        <f t="shared" si="6"/>
        <v>0</v>
      </c>
      <c r="W14" s="228">
        <f>Inputs!C29</f>
        <v>0</v>
      </c>
      <c r="X14" s="228">
        <f>SUMIF(Financing!$B$8:$B$27,$W14,Financing!L$8:L$27)</f>
        <v>0</v>
      </c>
      <c r="Y14" s="228">
        <f>SUMIF(Financing!$B$8:$B$27,$W14,Financing!M$8:M$27)</f>
        <v>0</v>
      </c>
      <c r="Z14" s="228">
        <f>SUMIF(Financing!$B$8:$B$27,$W14,Financing!N$8:N$27)</f>
        <v>0</v>
      </c>
      <c r="AA14" s="228">
        <f>SUMIF(Financing!$B$8:$B$27,$W14,Financing!O$8:O$27)</f>
        <v>0</v>
      </c>
      <c r="AB14" s="228">
        <f>SUMIF(Financing!$B$8:$B$27,$W14,Financing!P$8:P$27)</f>
        <v>0</v>
      </c>
    </row>
    <row r="15" spans="1:28">
      <c r="A15" s="33" t="str">
        <f>List!A8</f>
        <v>Cost Category7</v>
      </c>
      <c r="B15" s="248">
        <f>SUMIF(Detailed_budget_table[Cost Category],$A15,Detailed_budget_table[Y1 Total Cost Budget Line])</f>
        <v>0</v>
      </c>
      <c r="C15" s="248">
        <f>SUMIF(Detailed_budget_table[Cost Category],$A15,Detailed_budget_table[Y2 Total Cost Budget Line])</f>
        <v>0</v>
      </c>
      <c r="D15" s="248">
        <f>SUMIF(Detailed_budget_table[Cost Category],$A15,Detailed_budget_table[Y3 Total Cost Budget Line])</f>
        <v>0</v>
      </c>
      <c r="E15" s="248">
        <f>SUMIF(Detailed_budget_table[Cost Category],$A15,Detailed_budget_table[Y4 Total Cost Budget Line])</f>
        <v>0</v>
      </c>
      <c r="F15" s="230">
        <f>SUMIF(Detailed_budget_table[Cost Category],$A15,Detailed_budget_table[Y5 Total Cost Budget Line])</f>
        <v>0</v>
      </c>
      <c r="H15" s="33" t="str">
        <f t="shared" si="0"/>
        <v>Cost Category7</v>
      </c>
      <c r="I15" s="248">
        <f>SUMIF(Financing!$C$8:$C$27,$H15,Financing!$L$8:$L$27)</f>
        <v>0</v>
      </c>
      <c r="J15" s="248">
        <f>SUMIF(Financing!$C$8:$C$27,$H15,Financing!$M$8:$M$27)</f>
        <v>0</v>
      </c>
      <c r="K15" s="248">
        <f>SUMIF(Financing!$C$8:$C$27,$H15,Financing!$N$8:$N$27)</f>
        <v>0</v>
      </c>
      <c r="L15" s="248">
        <f>SUMIF(Financing!$C$8:$C$27,$H15,Financing!$O$8:$O$27)</f>
        <v>0</v>
      </c>
      <c r="M15" s="230">
        <f>SUMIF(Financing!$C$8:$C$27,$H15,Financing!$P$8:$P$27)</f>
        <v>0</v>
      </c>
      <c r="P15" s="33" t="str">
        <f t="shared" si="1"/>
        <v>Cost Category7</v>
      </c>
      <c r="Q15" s="248">
        <f t="shared" si="2"/>
        <v>0</v>
      </c>
      <c r="R15" s="248">
        <f t="shared" si="3"/>
        <v>0</v>
      </c>
      <c r="S15" s="248">
        <f t="shared" si="4"/>
        <v>0</v>
      </c>
      <c r="T15" s="248">
        <f t="shared" si="5"/>
        <v>0</v>
      </c>
      <c r="U15" s="230">
        <f t="shared" si="6"/>
        <v>0</v>
      </c>
      <c r="W15" s="228">
        <f>Inputs!C30</f>
        <v>0</v>
      </c>
      <c r="X15" s="228">
        <f>SUMIF(Financing!$B$8:$B$27,$W15,Financing!L$8:L$27)</f>
        <v>0</v>
      </c>
      <c r="Y15" s="228">
        <f>SUMIF(Financing!$B$8:$B$27,$W15,Financing!M$8:M$27)</f>
        <v>0</v>
      </c>
      <c r="Z15" s="228">
        <f>SUMIF(Financing!$B$8:$B$27,$W15,Financing!N$8:N$27)</f>
        <v>0</v>
      </c>
      <c r="AA15" s="228">
        <f>SUMIF(Financing!$B$8:$B$27,$W15,Financing!O$8:O$27)</f>
        <v>0</v>
      </c>
      <c r="AB15" s="228">
        <f>SUMIF(Financing!$B$8:$B$27,$W15,Financing!P$8:P$27)</f>
        <v>0</v>
      </c>
    </row>
    <row r="16" spans="1:28">
      <c r="A16" s="33" t="str">
        <f>List!A9</f>
        <v>Cost Category8</v>
      </c>
      <c r="B16" s="248">
        <f>SUMIF(Detailed_budget_table[Cost Category],$A16,Detailed_budget_table[Y1 Total Cost Budget Line])</f>
        <v>0</v>
      </c>
      <c r="C16" s="248">
        <f>SUMIF(Detailed_budget_table[Cost Category],$A16,Detailed_budget_table[Y2 Total Cost Budget Line])</f>
        <v>0</v>
      </c>
      <c r="D16" s="248">
        <f>SUMIF(Detailed_budget_table[Cost Category],$A16,Detailed_budget_table[Y3 Total Cost Budget Line])</f>
        <v>0</v>
      </c>
      <c r="E16" s="248">
        <f>SUMIF(Detailed_budget_table[Cost Category],$A16,Detailed_budget_table[Y4 Total Cost Budget Line])</f>
        <v>0</v>
      </c>
      <c r="F16" s="230">
        <f>SUMIF(Detailed_budget_table[Cost Category],$A16,Detailed_budget_table[Y5 Total Cost Budget Line])</f>
        <v>0</v>
      </c>
      <c r="H16" s="33" t="str">
        <f t="shared" si="0"/>
        <v>Cost Category8</v>
      </c>
      <c r="I16" s="248">
        <f>SUMIF(Financing!$C$8:$C$27,$H16,Financing!$L$8:$L$27)</f>
        <v>0</v>
      </c>
      <c r="J16" s="248">
        <f>SUMIF(Financing!$C$8:$C$27,$H16,Financing!$M$8:$M$27)</f>
        <v>0</v>
      </c>
      <c r="K16" s="248">
        <f>SUMIF(Financing!$C$8:$C$27,$H16,Financing!$N$8:$N$27)</f>
        <v>0</v>
      </c>
      <c r="L16" s="248">
        <f>SUMIF(Financing!$C$8:$C$27,$H16,Financing!$O$8:$O$27)</f>
        <v>0</v>
      </c>
      <c r="M16" s="230">
        <f>SUMIF(Financing!$C$8:$C$27,$H16,Financing!$P$8:$P$27)</f>
        <v>0</v>
      </c>
      <c r="P16" s="33" t="str">
        <f t="shared" si="1"/>
        <v>Cost Category8</v>
      </c>
      <c r="Q16" s="248">
        <f t="shared" si="2"/>
        <v>0</v>
      </c>
      <c r="R16" s="248">
        <f t="shared" si="3"/>
        <v>0</v>
      </c>
      <c r="S16" s="248">
        <f t="shared" si="4"/>
        <v>0</v>
      </c>
      <c r="T16" s="248">
        <f t="shared" si="5"/>
        <v>0</v>
      </c>
      <c r="U16" s="230">
        <f t="shared" si="6"/>
        <v>0</v>
      </c>
      <c r="W16" s="228">
        <f>Inputs!C31</f>
        <v>0</v>
      </c>
      <c r="X16" s="228">
        <f>SUMIF(Financing!$B$8:$B$27,$W16,Financing!L$8:L$27)</f>
        <v>0</v>
      </c>
      <c r="Y16" s="228">
        <f>SUMIF(Financing!$B$8:$B$27,$W16,Financing!M$8:M$27)</f>
        <v>0</v>
      </c>
      <c r="Z16" s="228">
        <f>SUMIF(Financing!$B$8:$B$27,$W16,Financing!N$8:N$27)</f>
        <v>0</v>
      </c>
      <c r="AA16" s="228">
        <f>SUMIF(Financing!$B$8:$B$27,$W16,Financing!O$8:O$27)</f>
        <v>0</v>
      </c>
      <c r="AB16" s="228">
        <f>SUMIF(Financing!$B$8:$B$27,$W16,Financing!P$8:P$27)</f>
        <v>0</v>
      </c>
    </row>
    <row r="17" spans="1:28">
      <c r="A17" s="33" t="str">
        <f>List!A10</f>
        <v>Cost Category9</v>
      </c>
      <c r="B17" s="248">
        <f>SUMIF(Detailed_budget_table[Cost Category],$A17,Detailed_budget_table[Y1 Total Cost Budget Line])</f>
        <v>0</v>
      </c>
      <c r="C17" s="248">
        <f>SUMIF(Detailed_budget_table[Cost Category],$A17,Detailed_budget_table[Y2 Total Cost Budget Line])</f>
        <v>0</v>
      </c>
      <c r="D17" s="248">
        <f>SUMIF(Detailed_budget_table[Cost Category],$A17,Detailed_budget_table[Y3 Total Cost Budget Line])</f>
        <v>0</v>
      </c>
      <c r="E17" s="248">
        <f>SUMIF(Detailed_budget_table[Cost Category],$A17,Detailed_budget_table[Y4 Total Cost Budget Line])</f>
        <v>0</v>
      </c>
      <c r="F17" s="230">
        <f>SUMIF(Detailed_budget_table[Cost Category],$A17,Detailed_budget_table[Y5 Total Cost Budget Line])</f>
        <v>0</v>
      </c>
      <c r="H17" s="33" t="str">
        <f t="shared" si="0"/>
        <v>Cost Category9</v>
      </c>
      <c r="I17" s="248">
        <f>SUMIF(Financing!$C$8:$C$27,$H17,Financing!$L$8:$L$27)</f>
        <v>0</v>
      </c>
      <c r="J17" s="248">
        <f>SUMIF(Financing!$C$8:$C$27,$H17,Financing!$M$8:$M$27)</f>
        <v>0</v>
      </c>
      <c r="K17" s="248">
        <f>SUMIF(Financing!$C$8:$C$27,$H17,Financing!$N$8:$N$27)</f>
        <v>0</v>
      </c>
      <c r="L17" s="248">
        <f>SUMIF(Financing!$C$8:$C$27,$H17,Financing!$O$8:$O$27)</f>
        <v>0</v>
      </c>
      <c r="M17" s="230">
        <f>SUMIF(Financing!$C$8:$C$27,$H17,Financing!$P$8:$P$27)</f>
        <v>0</v>
      </c>
      <c r="P17" s="33" t="str">
        <f t="shared" si="1"/>
        <v>Cost Category9</v>
      </c>
      <c r="Q17" s="248">
        <f t="shared" si="2"/>
        <v>0</v>
      </c>
      <c r="R17" s="248">
        <f t="shared" si="3"/>
        <v>0</v>
      </c>
      <c r="S17" s="248">
        <f t="shared" si="4"/>
        <v>0</v>
      </c>
      <c r="T17" s="248">
        <f t="shared" si="5"/>
        <v>0</v>
      </c>
      <c r="U17" s="230">
        <f t="shared" si="6"/>
        <v>0</v>
      </c>
      <c r="W17" s="228">
        <f>Inputs!C32</f>
        <v>0</v>
      </c>
      <c r="X17" s="228">
        <f>SUMIF(Financing!$B$8:$B$27,$W17,Financing!L$8:L$27)</f>
        <v>0</v>
      </c>
      <c r="Y17" s="228">
        <f>SUMIF(Financing!$B$8:$B$27,$W17,Financing!M$8:M$27)</f>
        <v>0</v>
      </c>
      <c r="Z17" s="228">
        <f>SUMIF(Financing!$B$8:$B$27,$W17,Financing!N$8:N$27)</f>
        <v>0</v>
      </c>
      <c r="AA17" s="228">
        <f>SUMIF(Financing!$B$8:$B$27,$W17,Financing!O$8:O$27)</f>
        <v>0</v>
      </c>
      <c r="AB17" s="228">
        <f>SUMIF(Financing!$B$8:$B$27,$W17,Financing!P$8:P$27)</f>
        <v>0</v>
      </c>
    </row>
    <row r="18" spans="1:28">
      <c r="A18" s="235" t="str">
        <f>List!A11</f>
        <v>Cost Category10</v>
      </c>
      <c r="B18" s="234">
        <f>SUMIF(Detailed_budget_table[Cost Category],$A18,Detailed_budget_table[Y1 Total Cost Budget Line])</f>
        <v>0</v>
      </c>
      <c r="C18" s="234">
        <f>SUMIF(Detailed_budget_table[Cost Category],$A18,Detailed_budget_table[Y2 Total Cost Budget Line])</f>
        <v>0</v>
      </c>
      <c r="D18" s="234">
        <f>SUMIF(Detailed_budget_table[Cost Category],$A18,Detailed_budget_table[Y3 Total Cost Budget Line])</f>
        <v>0</v>
      </c>
      <c r="E18" s="234">
        <f>SUMIF(Detailed_budget_table[Cost Category],$A18,Detailed_budget_table[Y4 Total Cost Budget Line])</f>
        <v>0</v>
      </c>
      <c r="F18" s="233">
        <f>SUMIF(Detailed_budget_table[Cost Category],$A18,Detailed_budget_table[Y5 Total Cost Budget Line])</f>
        <v>0</v>
      </c>
      <c r="H18" s="235" t="str">
        <f t="shared" si="0"/>
        <v>Cost Category10</v>
      </c>
      <c r="I18" s="234">
        <f>SUMIF(Financing!$C$8:$C$27,$H18,Financing!$L$8:$L$27)</f>
        <v>0</v>
      </c>
      <c r="J18" s="234">
        <f>SUMIF(Financing!$C$8:$C$27,$H18,Financing!$M$8:$M$27)</f>
        <v>0</v>
      </c>
      <c r="K18" s="234">
        <f>SUMIF(Financing!$C$8:$C$27,$H18,Financing!$N$8:$N$27)</f>
        <v>0</v>
      </c>
      <c r="L18" s="234">
        <f>SUMIF(Financing!$C$8:$C$27,$H18,Financing!$O$8:$O$27)</f>
        <v>0</v>
      </c>
      <c r="M18" s="233">
        <f>SUMIF(Financing!$C$8:$C$27,$H18,Financing!$P$8:$P$27)</f>
        <v>0</v>
      </c>
      <c r="P18" s="235" t="str">
        <f t="shared" si="1"/>
        <v>Cost Category10</v>
      </c>
      <c r="Q18" s="234">
        <f t="shared" si="2"/>
        <v>0</v>
      </c>
      <c r="R18" s="234">
        <f t="shared" si="3"/>
        <v>0</v>
      </c>
      <c r="S18" s="234">
        <f t="shared" si="4"/>
        <v>0</v>
      </c>
      <c r="T18" s="234">
        <f t="shared" si="5"/>
        <v>0</v>
      </c>
      <c r="U18" s="233">
        <f t="shared" si="6"/>
        <v>0</v>
      </c>
      <c r="W18" s="228">
        <f>Inputs!C33</f>
        <v>0</v>
      </c>
      <c r="X18" s="228">
        <f>SUMIF(Financing!$B$8:$B$27,$W18,Financing!L$8:L$27)</f>
        <v>0</v>
      </c>
      <c r="Y18" s="228">
        <f>SUMIF(Financing!$B$8:$B$27,$W18,Financing!M$8:M$27)</f>
        <v>0</v>
      </c>
      <c r="Z18" s="228">
        <f>SUMIF(Financing!$B$8:$B$27,$W18,Financing!N$8:N$27)</f>
        <v>0</v>
      </c>
      <c r="AA18" s="228">
        <f>SUMIF(Financing!$B$8:$B$27,$W18,Financing!O$8:O$27)</f>
        <v>0</v>
      </c>
      <c r="AB18" s="228">
        <f>SUMIF(Financing!$B$8:$B$27,$W18,Financing!P$8:P$27)</f>
        <v>0</v>
      </c>
    </row>
    <row r="19" spans="1:28">
      <c r="A19" s="7" t="s">
        <v>799</v>
      </c>
      <c r="B19" s="232">
        <f>SUM(B9:B18)</f>
        <v>840110000</v>
      </c>
      <c r="C19" s="232">
        <f>SUM(C9:C18)</f>
        <v>306030000</v>
      </c>
      <c r="D19" s="232">
        <f>SUM(D9:D18)</f>
        <v>89600000</v>
      </c>
      <c r="E19" s="232">
        <f>SUM(E9:E18)</f>
        <v>89600000</v>
      </c>
      <c r="F19" s="232">
        <f>SUM(F9:F18)</f>
        <v>89600000</v>
      </c>
      <c r="G19" s="7"/>
      <c r="H19" s="7" t="s">
        <v>797</v>
      </c>
      <c r="I19" s="232">
        <f>SUM(I9:I18)</f>
        <v>398834000</v>
      </c>
      <c r="J19" s="232">
        <f>SUM(J9:J18)</f>
        <v>153015000</v>
      </c>
      <c r="K19" s="232">
        <f>SUM(K9:K18)</f>
        <v>72320000</v>
      </c>
      <c r="L19" s="232">
        <f>SUM(L9:L18)</f>
        <v>78080000</v>
      </c>
      <c r="M19" s="232">
        <f>SUM(M9:M18)</f>
        <v>89600000</v>
      </c>
      <c r="P19" s="7" t="s">
        <v>797</v>
      </c>
      <c r="Q19" s="232">
        <f>SUM(Q9:Q18)</f>
        <v>-441276000</v>
      </c>
      <c r="R19" s="232">
        <f>SUM(R9:R18)</f>
        <v>-153015000</v>
      </c>
      <c r="S19" s="232">
        <f>SUM(S9:S18)</f>
        <v>-17280000</v>
      </c>
      <c r="T19" s="232">
        <f>SUM(T9:T18)</f>
        <v>-11520000</v>
      </c>
      <c r="U19" s="232">
        <f>SUM(U9:U18)</f>
        <v>0</v>
      </c>
      <c r="W19" s="228">
        <f>Inputs!C39</f>
        <v>0</v>
      </c>
      <c r="X19" s="228">
        <f>SUMIF(Financing!$B$8:$B$27,$W19,Financing!L$8:L$27)</f>
        <v>0</v>
      </c>
      <c r="Y19" s="228">
        <f>SUMIF(Financing!$B$8:$B$27,$W19,Financing!M$8:M$27)</f>
        <v>0</v>
      </c>
      <c r="Z19" s="228">
        <f>SUMIF(Financing!$B$8:$B$27,$W19,Financing!N$8:N$27)</f>
        <v>0</v>
      </c>
      <c r="AA19" s="228">
        <f>SUMIF(Financing!$B$8:$B$27,$W19,Financing!O$8:O$27)</f>
        <v>0</v>
      </c>
      <c r="AB19" s="228">
        <f>SUMIF(Financing!$B$8:$B$27,$W19,Financing!P$8:P$27)</f>
        <v>0</v>
      </c>
    </row>
    <row r="20" spans="1:28">
      <c r="B20" s="228"/>
      <c r="C20" s="228"/>
      <c r="D20" s="228"/>
      <c r="E20" s="228"/>
      <c r="F20" s="228"/>
      <c r="G20" s="228"/>
      <c r="X20" s="228">
        <f>Inputs!C40</f>
        <v>0</v>
      </c>
      <c r="Y20" s="228">
        <f>SUMIF(Financing!$B$8:$B$27,$X20,Financing!L$8:L$27)</f>
        <v>0</v>
      </c>
      <c r="Z20" s="228">
        <f>SUMIF(Financing!$B$8:$B$27,$X20,Financing!M$8:M$27)</f>
        <v>0</v>
      </c>
      <c r="AA20" s="228">
        <f>SUMIF(Financing!$B$8:$B$27,$X20,Financing!N$8:N$27)</f>
        <v>0</v>
      </c>
      <c r="AB20" s="228">
        <f>SUMIF(Financing!$B$8:$B$27,$X20,Financing!O$8:O$27)</f>
        <v>0</v>
      </c>
    </row>
    <row r="21" spans="1:28">
      <c r="B21" s="228"/>
      <c r="C21" s="228"/>
      <c r="D21" s="228"/>
      <c r="E21" s="228"/>
      <c r="F21" s="228"/>
      <c r="G21" s="228"/>
      <c r="W21" t="s">
        <v>798</v>
      </c>
      <c r="X21" s="228">
        <f>-(Q19)</f>
        <v>441276000</v>
      </c>
      <c r="Y21" s="228">
        <f t="shared" ref="Y21:AA21" si="7">-(R19)</f>
        <v>153015000</v>
      </c>
      <c r="Z21" s="228">
        <f t="shared" si="7"/>
        <v>17280000</v>
      </c>
      <c r="AA21" s="228">
        <f t="shared" si="7"/>
        <v>11520000</v>
      </c>
      <c r="AB21" s="228">
        <f>-(U19)</f>
        <v>0</v>
      </c>
    </row>
    <row r="22" spans="1:28">
      <c r="A22" s="7" t="s">
        <v>838</v>
      </c>
      <c r="W22" t="s">
        <v>797</v>
      </c>
      <c r="X22" s="228">
        <f>SUM(X9:X20)</f>
        <v>392934000</v>
      </c>
      <c r="Y22" s="228">
        <f t="shared" ref="Y22:AB22" si="8">SUM(Y9:Y20)</f>
        <v>153015000</v>
      </c>
      <c r="Z22" s="228">
        <f t="shared" si="8"/>
        <v>72320000</v>
      </c>
      <c r="AA22" s="228">
        <f t="shared" si="8"/>
        <v>78080000</v>
      </c>
      <c r="AB22" s="228">
        <f t="shared" si="8"/>
        <v>89600000</v>
      </c>
    </row>
    <row r="23" spans="1:28">
      <c r="A23" s="32" t="str">
        <f>Inputs!C49</f>
        <v>Institutional Governance Strengthening and Coordination</v>
      </c>
      <c r="B23" s="333">
        <f>SUMIF(Detailed_budget_table[[Thematic Area ]],$A23,Detailed_budget_table[Y1 Total Cost Budget Line])</f>
        <v>306030000</v>
      </c>
      <c r="C23" s="333">
        <f>SUMIF(Detailed_budget_table[[Thematic Area ]],$A23,Detailed_budget_table[Y2 Total Cost Budget Line])</f>
        <v>306030000</v>
      </c>
      <c r="D23" s="333">
        <f>SUMIF(Detailed_budget_table[[Thematic Area ]],$A23,Detailed_budget_table[Y3 Total Cost Budget Line])</f>
        <v>89600000</v>
      </c>
      <c r="E23" s="333">
        <f>SUMIF(Detailed_budget_table[[Thematic Area ]],$A23,Detailed_budget_table[Y4 Total Cost Budget Line])</f>
        <v>89600000</v>
      </c>
      <c r="F23" s="334">
        <f>SUMIF(Detailed_budget_table[[Thematic Area ]],$A23,Detailed_budget_table[Y5 Total Cost Budget Line])</f>
        <v>89600000</v>
      </c>
    </row>
    <row r="24" spans="1:28">
      <c r="A24" s="33" t="str">
        <f>Inputs!C50</f>
        <v>Financing for MR Services</v>
      </c>
      <c r="B24" s="268">
        <f>SUMIF(Detailed_budget_table[[Thematic Area ]],$A24,Detailed_budget_table[Y1 Total Cost Budget Line])</f>
        <v>94730000</v>
      </c>
      <c r="C24" s="268">
        <f>SUMIF(Detailed_budget_table[[Thematic Area ]],$A24,Detailed_budget_table[Y2 Total Cost Budget Line])</f>
        <v>0</v>
      </c>
      <c r="D24" s="268">
        <f>SUMIF(Detailed_budget_table[[Thematic Area ]],$A24,Detailed_budget_table[Y3 Total Cost Budget Line])</f>
        <v>0</v>
      </c>
      <c r="E24" s="268">
        <f>SUMIF(Detailed_budget_table[[Thematic Area ]],$A24,Detailed_budget_table[Y4 Total Cost Budget Line])</f>
        <v>0</v>
      </c>
      <c r="F24" s="269">
        <f>SUMIF(Detailed_budget_table[[Thematic Area ]],$A24,Detailed_budget_table[Y5 Total Cost Budget Line])</f>
        <v>0</v>
      </c>
    </row>
    <row r="25" spans="1:28">
      <c r="A25" s="33" t="str">
        <f>Inputs!C51</f>
        <v>Human Resources for MR</v>
      </c>
      <c r="B25" s="268">
        <f>SUMIF(Detailed_budget_table[[Thematic Area ]],$A25,Detailed_budget_table[Y1 Total Cost Budget Line])</f>
        <v>0</v>
      </c>
      <c r="C25" s="268">
        <f>SUMIF(Detailed_budget_table[[Thematic Area ]],$A25,Detailed_budget_table[Y2 Total Cost Budget Line])</f>
        <v>0</v>
      </c>
      <c r="D25" s="268">
        <f>SUMIF(Detailed_budget_table[[Thematic Area ]],$A25,Detailed_budget_table[Y3 Total Cost Budget Line])</f>
        <v>0</v>
      </c>
      <c r="E25" s="268">
        <f>SUMIF(Detailed_budget_table[[Thematic Area ]],$A25,Detailed_budget_table[Y4 Total Cost Budget Line])</f>
        <v>0</v>
      </c>
      <c r="F25" s="269">
        <f>SUMIF(Detailed_budget_table[[Thematic Area ]],$A25,Detailed_budget_table[Y5 Total Cost Budget Line])</f>
        <v>0</v>
      </c>
    </row>
    <row r="26" spans="1:28">
      <c r="A26" s="33" t="str">
        <f>Inputs!C52</f>
        <v>MR Service Delivery</v>
      </c>
      <c r="B26" s="268">
        <f>SUMIF(Detailed_budget_table[[Thematic Area ]],$A26,Detailed_budget_table[Y1 Total Cost Budget Line])</f>
        <v>0</v>
      </c>
      <c r="C26" s="268">
        <f>SUMIF(Detailed_budget_table[[Thematic Area ]],$A26,Detailed_budget_table[Y2 Total Cost Budget Line])</f>
        <v>0</v>
      </c>
      <c r="D26" s="268">
        <f>SUMIF(Detailed_budget_table[[Thematic Area ]],$A26,Detailed_budget_table[Y3 Total Cost Budget Line])</f>
        <v>0</v>
      </c>
      <c r="E26" s="268">
        <f>SUMIF(Detailed_budget_table[[Thematic Area ]],$A26,Detailed_budget_table[Y4 Total Cost Budget Line])</f>
        <v>0</v>
      </c>
      <c r="F26" s="269">
        <f>SUMIF(Detailed_budget_table[[Thematic Area ]],$A26,Detailed_budget_table[Y5 Total Cost Budget Line])</f>
        <v>0</v>
      </c>
    </row>
    <row r="27" spans="1:28">
      <c r="A27" s="33" t="str">
        <f>Inputs!C53</f>
        <v>Assistive Technology</v>
      </c>
      <c r="B27" s="268">
        <f>SUMIF(Detailed_budget_table[[Thematic Area ]],$A27,Detailed_budget_table[Y1 Total Cost Budget Line])</f>
        <v>439350000</v>
      </c>
      <c r="C27" s="268">
        <f>SUMIF(Detailed_budget_table[[Thematic Area ]],$A27,Detailed_budget_table[Y2 Total Cost Budget Line])</f>
        <v>0</v>
      </c>
      <c r="D27" s="268">
        <f>SUMIF(Detailed_budget_table[[Thematic Area ]],$A27,Detailed_budget_table[Y3 Total Cost Budget Line])</f>
        <v>0</v>
      </c>
      <c r="E27" s="268">
        <f>SUMIF(Detailed_budget_table[[Thematic Area ]],$A27,Detailed_budget_table[Y4 Total Cost Budget Line])</f>
        <v>0</v>
      </c>
      <c r="F27" s="269">
        <f>SUMIF(Detailed_budget_table[[Thematic Area ]],$A27,Detailed_budget_table[Y5 Total Cost Budget Line])</f>
        <v>0</v>
      </c>
    </row>
    <row r="28" spans="1:28">
      <c r="A28" s="33">
        <f>Inputs!C54</f>
        <v>0</v>
      </c>
      <c r="B28" s="268">
        <f>SUMIF(Detailed_budget_table[[Thematic Area ]],$A28,Detailed_budget_table[Y1 Total Cost Budget Line])</f>
        <v>0</v>
      </c>
      <c r="C28" s="268">
        <f>SUMIF(Detailed_budget_table[[Thematic Area ]],$A28,Detailed_budget_table[Y2 Total Cost Budget Line])</f>
        <v>0</v>
      </c>
      <c r="D28" s="268">
        <f>SUMIF(Detailed_budget_table[[Thematic Area ]],$A28,Detailed_budget_table[Y3 Total Cost Budget Line])</f>
        <v>0</v>
      </c>
      <c r="E28" s="268">
        <f>SUMIF(Detailed_budget_table[[Thematic Area ]],$A28,Detailed_budget_table[Y4 Total Cost Budget Line])</f>
        <v>0</v>
      </c>
      <c r="F28" s="269">
        <f>SUMIF(Detailed_budget_table[[Thematic Area ]],$A28,Detailed_budget_table[Y5 Total Cost Budget Line])</f>
        <v>0</v>
      </c>
    </row>
    <row r="29" spans="1:28">
      <c r="A29" s="33">
        <f>Inputs!C55</f>
        <v>0</v>
      </c>
      <c r="B29" s="268">
        <f>SUMIF(Detailed_budget_table[[Thematic Area ]],$A29,Detailed_budget_table[Y1 Total Cost Budget Line])</f>
        <v>0</v>
      </c>
      <c r="C29" s="268">
        <f>SUMIF(Detailed_budget_table[[Thematic Area ]],$A29,Detailed_budget_table[Y2 Total Cost Budget Line])</f>
        <v>0</v>
      </c>
      <c r="D29" s="268">
        <f>SUMIF(Detailed_budget_table[[Thematic Area ]],$A29,Detailed_budget_table[Y3 Total Cost Budget Line])</f>
        <v>0</v>
      </c>
      <c r="E29" s="268">
        <f>SUMIF(Detailed_budget_table[[Thematic Area ]],$A29,Detailed_budget_table[Y4 Total Cost Budget Line])</f>
        <v>0</v>
      </c>
      <c r="F29" s="269">
        <f>SUMIF(Detailed_budget_table[[Thematic Area ]],$A29,Detailed_budget_table[Y5 Total Cost Budget Line])</f>
        <v>0</v>
      </c>
    </row>
    <row r="30" spans="1:28">
      <c r="A30" s="33">
        <f>Inputs!C56</f>
        <v>0</v>
      </c>
      <c r="B30" s="268">
        <f>SUMIF(Detailed_budget_table[[Thematic Area ]],$A30,Detailed_budget_table[Y1 Total Cost Budget Line])</f>
        <v>0</v>
      </c>
      <c r="C30" s="268">
        <f>SUMIF(Detailed_budget_table[[Thematic Area ]],$A30,Detailed_budget_table[Y2 Total Cost Budget Line])</f>
        <v>0</v>
      </c>
      <c r="D30" s="268">
        <f>SUMIF(Detailed_budget_table[[Thematic Area ]],$A30,Detailed_budget_table[Y3 Total Cost Budget Line])</f>
        <v>0</v>
      </c>
      <c r="E30" s="268">
        <f>SUMIF(Detailed_budget_table[[Thematic Area ]],$A30,Detailed_budget_table[Y4 Total Cost Budget Line])</f>
        <v>0</v>
      </c>
      <c r="F30" s="269">
        <f>SUMIF(Detailed_budget_table[[Thematic Area ]],$A30,Detailed_budget_table[Y5 Total Cost Budget Line])</f>
        <v>0</v>
      </c>
    </row>
    <row r="31" spans="1:28">
      <c r="A31" s="33">
        <f>Inputs!C57</f>
        <v>0</v>
      </c>
      <c r="B31" s="268">
        <f>SUMIF(Detailed_budget_table[[Thematic Area ]],$A31,Detailed_budget_table[Y1 Total Cost Budget Line])</f>
        <v>0</v>
      </c>
      <c r="C31" s="268">
        <f>SUMIF(Detailed_budget_table[[Thematic Area ]],$A31,Detailed_budget_table[Y2 Total Cost Budget Line])</f>
        <v>0</v>
      </c>
      <c r="D31" s="268">
        <f>SUMIF(Detailed_budget_table[[Thematic Area ]],$A31,Detailed_budget_table[Y3 Total Cost Budget Line])</f>
        <v>0</v>
      </c>
      <c r="E31" s="268">
        <f>SUMIF(Detailed_budget_table[[Thematic Area ]],$A31,Detailed_budget_table[Y4 Total Cost Budget Line])</f>
        <v>0</v>
      </c>
      <c r="F31" s="269">
        <f>SUMIF(Detailed_budget_table[[Thematic Area ]],$A31,Detailed_budget_table[Y5 Total Cost Budget Line])</f>
        <v>0</v>
      </c>
    </row>
    <row r="32" spans="1:28">
      <c r="A32" s="235">
        <f>Inputs!C58</f>
        <v>0</v>
      </c>
      <c r="B32" s="270">
        <f>SUMIF(Detailed_budget_table[[Thematic Area ]],$A32,Detailed_budget_table[Y1 Total Cost Budget Line])</f>
        <v>0</v>
      </c>
      <c r="C32" s="270">
        <f>SUMIF(Detailed_budget_table[[Thematic Area ]],$A32,Detailed_budget_table[Y2 Total Cost Budget Line])</f>
        <v>0</v>
      </c>
      <c r="D32" s="270">
        <f>SUMIF(Detailed_budget_table[[Thematic Area ]],$A32,Detailed_budget_table[Y3 Total Cost Budget Line])</f>
        <v>0</v>
      </c>
      <c r="E32" s="270">
        <f>SUMIF(Detailed_budget_table[[Thematic Area ]],$A32,Detailed_budget_table[Y4 Total Cost Budget Line])</f>
        <v>0</v>
      </c>
      <c r="F32" s="271">
        <f>SUMIF(Detailed_budget_table[[Thematic Area ]],$A32,Detailed_budget_table[Y5 Total Cost Budget Line])</f>
        <v>0</v>
      </c>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1" tint="4.9989318521683403E-2"/>
  </sheetPr>
  <dimension ref="A1:K29"/>
  <sheetViews>
    <sheetView showGridLines="0" zoomScale="90" zoomScaleNormal="90" workbookViewId="0">
      <selection activeCell="B7" sqref="B7"/>
    </sheetView>
  </sheetViews>
  <sheetFormatPr baseColWidth="10" defaultColWidth="8.77734375" defaultRowHeight="13.8"/>
  <cols>
    <col min="1" max="1" width="8.77734375" style="45"/>
    <col min="2" max="2" width="27.21875" style="45" customWidth="1"/>
    <col min="3" max="3" width="14.21875" style="45" customWidth="1"/>
    <col min="4" max="4" width="18.44140625" style="45" customWidth="1"/>
    <col min="5" max="5" width="21.6640625" style="45" customWidth="1"/>
    <col min="6" max="6" width="21.88671875" style="45" bestFit="1" customWidth="1"/>
    <col min="7" max="7" width="11.6640625" style="45" customWidth="1"/>
    <col min="8" max="8" width="11.6640625" style="45" bestFit="1" customWidth="1"/>
    <col min="9" max="9" width="12.21875" style="45" customWidth="1"/>
    <col min="10" max="10" width="31.77734375" style="45" customWidth="1"/>
    <col min="11" max="16384" width="8.77734375" style="45"/>
  </cols>
  <sheetData>
    <row r="1" spans="1:11" s="124" customFormat="1" ht="16.05" customHeight="1">
      <c r="A1" s="23" t="s">
        <v>764</v>
      </c>
    </row>
    <row r="3" spans="1:11" s="126" customFormat="1">
      <c r="A3" s="125" t="s">
        <v>756</v>
      </c>
      <c r="E3" s="127"/>
      <c r="J3" s="128"/>
      <c r="K3" s="129"/>
    </row>
    <row r="5" spans="1:11">
      <c r="B5" s="433" t="str">
        <f>"Inflation rates to adjust unit costs between cost years ("&amp;selected_country&amp;")"</f>
        <v>Inflation rates to adjust unit costs between cost years (Malawi)</v>
      </c>
      <c r="C5" s="433"/>
      <c r="D5" s="433"/>
      <c r="E5" s="433"/>
      <c r="F5" s="433"/>
      <c r="G5" s="433"/>
      <c r="H5" s="433"/>
    </row>
    <row r="6" spans="1:11">
      <c r="B6" s="101" t="s">
        <v>757</v>
      </c>
      <c r="C6" s="101" t="s">
        <v>758</v>
      </c>
      <c r="D6" s="101" t="s">
        <v>759</v>
      </c>
      <c r="E6" s="102" t="s">
        <v>760</v>
      </c>
      <c r="F6" s="101" t="s">
        <v>58</v>
      </c>
      <c r="H6" s="103"/>
      <c r="I6" s="101" t="s">
        <v>60</v>
      </c>
      <c r="J6" s="101" t="s">
        <v>58</v>
      </c>
    </row>
    <row r="7" spans="1:11">
      <c r="B7" s="5">
        <v>2015</v>
      </c>
      <c r="C7" s="383">
        <v>0.21859999999999999</v>
      </c>
      <c r="D7" s="104">
        <v>6</v>
      </c>
      <c r="E7" s="105">
        <f t="shared" ref="E7:E12" si="0">E8*(1+C7)</f>
        <v>2.1474313258765849</v>
      </c>
      <c r="F7" s="106" t="s">
        <v>938</v>
      </c>
      <c r="H7" s="107" t="s">
        <v>761</v>
      </c>
      <c r="I7" s="108">
        <v>0.122</v>
      </c>
      <c r="J7" s="109" t="s">
        <v>938</v>
      </c>
    </row>
    <row r="8" spans="1:11">
      <c r="B8" s="5">
        <v>2016</v>
      </c>
      <c r="C8" s="383">
        <v>0.21729999999999999</v>
      </c>
      <c r="D8" s="104">
        <v>5</v>
      </c>
      <c r="E8" s="105">
        <f t="shared" si="0"/>
        <v>1.7622118216614024</v>
      </c>
      <c r="F8" s="106" t="s">
        <v>938</v>
      </c>
      <c r="H8" s="110" t="s">
        <v>762</v>
      </c>
      <c r="I8" s="108">
        <f>inflation_rate</f>
        <v>9.5000000000000001E-2</v>
      </c>
      <c r="J8" s="109" t="s">
        <v>938</v>
      </c>
    </row>
    <row r="9" spans="1:11">
      <c r="B9" s="5">
        <v>2017</v>
      </c>
      <c r="C9" s="383">
        <v>0.1154</v>
      </c>
      <c r="D9" s="104">
        <v>4</v>
      </c>
      <c r="E9" s="105">
        <f t="shared" si="0"/>
        <v>1.4476397122002813</v>
      </c>
      <c r="F9" s="106" t="s">
        <v>938</v>
      </c>
      <c r="H9" s="110" t="s">
        <v>763</v>
      </c>
      <c r="I9" s="111">
        <v>0.24</v>
      </c>
      <c r="J9" s="112" t="s">
        <v>938</v>
      </c>
    </row>
    <row r="10" spans="1:11">
      <c r="B10" s="5">
        <v>2018</v>
      </c>
      <c r="C10" s="384">
        <v>9.2200000000000004E-2</v>
      </c>
      <c r="D10" s="104">
        <v>3</v>
      </c>
      <c r="E10" s="105">
        <f t="shared" si="0"/>
        <v>1.2978659783039999</v>
      </c>
      <c r="F10" s="106" t="s">
        <v>938</v>
      </c>
    </row>
    <row r="11" spans="1:11">
      <c r="B11" s="5">
        <v>2019</v>
      </c>
      <c r="C11" s="384">
        <v>9.3799999999999994E-2</v>
      </c>
      <c r="D11" s="104">
        <v>2</v>
      </c>
      <c r="E11" s="105">
        <f t="shared" si="0"/>
        <v>1.1883043199999999</v>
      </c>
      <c r="F11" s="106" t="s">
        <v>938</v>
      </c>
    </row>
    <row r="12" spans="1:11">
      <c r="B12" s="5">
        <v>2020</v>
      </c>
      <c r="C12" s="384">
        <v>8.6400000000000005E-2</v>
      </c>
      <c r="D12" s="104">
        <v>1</v>
      </c>
      <c r="E12" s="105">
        <f t="shared" si="0"/>
        <v>1.0864</v>
      </c>
      <c r="F12" s="106" t="s">
        <v>938</v>
      </c>
    </row>
    <row r="13" spans="1:11">
      <c r="B13" s="273">
        <v>2021</v>
      </c>
      <c r="C13" s="384">
        <f>I8</f>
        <v>9.5000000000000001E-2</v>
      </c>
      <c r="D13" s="104">
        <v>0</v>
      </c>
      <c r="E13" s="114">
        <v>1</v>
      </c>
      <c r="F13" s="106" t="s">
        <v>938</v>
      </c>
    </row>
    <row r="15" spans="1:11" s="126" customFormat="1">
      <c r="A15" s="125" t="s">
        <v>772</v>
      </c>
      <c r="E15" s="127"/>
      <c r="J15" s="128"/>
      <c r="K15" s="129"/>
    </row>
    <row r="18" spans="2:4">
      <c r="B18" s="49" t="s">
        <v>773</v>
      </c>
    </row>
    <row r="19" spans="2:4" ht="27.6">
      <c r="B19" s="135"/>
      <c r="C19" s="135" t="s">
        <v>774</v>
      </c>
      <c r="D19" s="136" t="s">
        <v>775</v>
      </c>
    </row>
    <row r="20" spans="2:4">
      <c r="B20" s="107" t="s">
        <v>776</v>
      </c>
      <c r="C20" s="113" t="s">
        <v>61</v>
      </c>
      <c r="D20" s="137">
        <v>52</v>
      </c>
    </row>
    <row r="21" spans="2:4">
      <c r="B21" s="107" t="s">
        <v>777</v>
      </c>
      <c r="C21" s="113" t="s">
        <v>62</v>
      </c>
      <c r="D21" s="137">
        <v>12</v>
      </c>
    </row>
    <row r="22" spans="2:4">
      <c r="B22" s="107" t="s">
        <v>778</v>
      </c>
      <c r="C22" s="113" t="s">
        <v>779</v>
      </c>
      <c r="D22" s="137">
        <v>21</v>
      </c>
    </row>
    <row r="23" spans="2:4">
      <c r="B23" s="107" t="s">
        <v>780</v>
      </c>
      <c r="C23" s="113" t="s">
        <v>781</v>
      </c>
      <c r="D23" s="137">
        <v>10</v>
      </c>
    </row>
    <row r="24" spans="2:4">
      <c r="B24" s="107" t="s">
        <v>782</v>
      </c>
      <c r="C24" s="113" t="s">
        <v>63</v>
      </c>
      <c r="D24" s="137">
        <v>5</v>
      </c>
    </row>
    <row r="25" spans="2:4">
      <c r="B25" s="107" t="s">
        <v>783</v>
      </c>
      <c r="C25" s="113" t="s">
        <v>784</v>
      </c>
      <c r="D25" s="137">
        <v>8</v>
      </c>
    </row>
    <row r="26" spans="2:4">
      <c r="B26" s="138" t="s">
        <v>785</v>
      </c>
      <c r="C26" s="138" t="s">
        <v>786</v>
      </c>
      <c r="D26" s="139">
        <f>(D20*D24)-(D21+D22+D23)</f>
        <v>217</v>
      </c>
    </row>
    <row r="27" spans="2:4">
      <c r="B27" s="138" t="s">
        <v>787</v>
      </c>
      <c r="C27" s="138" t="s">
        <v>788</v>
      </c>
      <c r="D27" s="139">
        <f>D26/12</f>
        <v>18.083333333333332</v>
      </c>
    </row>
    <row r="28" spans="2:4">
      <c r="B28" s="138" t="s">
        <v>789</v>
      </c>
      <c r="C28" s="138" t="s">
        <v>790</v>
      </c>
      <c r="D28" s="139">
        <f>D26/D20</f>
        <v>4.1730769230769234</v>
      </c>
    </row>
    <row r="29" spans="2:4">
      <c r="B29" s="138" t="s">
        <v>791</v>
      </c>
      <c r="C29" s="138" t="s">
        <v>792</v>
      </c>
      <c r="D29" s="140">
        <f>D26*D25*60</f>
        <v>104160</v>
      </c>
    </row>
  </sheetData>
  <mergeCells count="1">
    <mergeCell ref="B5:H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43"/>
  <sheetViews>
    <sheetView showGridLines="0" zoomScale="90" zoomScaleNormal="90" zoomScaleSheetLayoutView="70" workbookViewId="0">
      <selection activeCell="H24" sqref="H24"/>
    </sheetView>
  </sheetViews>
  <sheetFormatPr baseColWidth="10" defaultColWidth="8.88671875" defaultRowHeight="14.4"/>
  <cols>
    <col min="1" max="1" width="3.21875" customWidth="1"/>
    <col min="2" max="2" width="3.109375" customWidth="1"/>
  </cols>
  <sheetData>
    <row r="1" spans="1:18" ht="7.95" customHeight="1"/>
    <row r="2" spans="1:18" s="285" customFormat="1" ht="42.45" customHeight="1">
      <c r="A2" s="412" t="s">
        <v>856</v>
      </c>
      <c r="B2" s="412"/>
      <c r="C2" s="412"/>
      <c r="D2" s="412"/>
      <c r="E2" s="412"/>
      <c r="F2" s="412"/>
      <c r="G2" s="412"/>
      <c r="H2" s="412"/>
      <c r="I2" s="412"/>
      <c r="J2" s="412"/>
      <c r="K2" s="412"/>
      <c r="L2" s="412"/>
      <c r="M2" s="412"/>
      <c r="N2" s="412"/>
      <c r="O2" s="412"/>
      <c r="P2" s="412"/>
    </row>
    <row r="3" spans="1:18" s="14" customFormat="1">
      <c r="A3" s="14" t="s">
        <v>64</v>
      </c>
    </row>
    <row r="4" spans="1:18">
      <c r="B4" s="39" t="str">
        <f>Title!B3</f>
        <v>v2 as of: 28-May-2020</v>
      </c>
    </row>
    <row r="5" spans="1:18">
      <c r="B5" s="39"/>
    </row>
    <row r="6" spans="1:18" ht="27.45" customHeight="1">
      <c r="B6" s="417" t="s">
        <v>857</v>
      </c>
      <c r="C6" s="417"/>
      <c r="D6" s="417"/>
      <c r="E6" s="417"/>
      <c r="F6" s="417"/>
      <c r="G6" s="417"/>
      <c r="H6" s="417"/>
      <c r="I6" s="417"/>
      <c r="J6" s="417"/>
      <c r="K6" s="417"/>
      <c r="L6" s="417"/>
      <c r="M6" s="417"/>
      <c r="N6" s="417"/>
      <c r="O6" s="417"/>
      <c r="P6" s="417"/>
      <c r="Q6" s="417"/>
      <c r="R6" s="417"/>
    </row>
    <row r="7" spans="1:18" s="11" customFormat="1" ht="14.55" customHeight="1">
      <c r="B7" s="341"/>
      <c r="C7" s="341"/>
      <c r="D7" s="341"/>
      <c r="E7" s="341"/>
      <c r="F7" s="341"/>
      <c r="G7" s="341"/>
      <c r="H7" s="341"/>
      <c r="I7" s="341"/>
      <c r="J7" s="341"/>
      <c r="K7" s="341"/>
      <c r="L7" s="341"/>
      <c r="M7" s="341"/>
      <c r="N7" s="341"/>
      <c r="O7" s="341"/>
      <c r="P7" s="341"/>
    </row>
    <row r="8" spans="1:18" s="11" customFormat="1" ht="14.55" customHeight="1">
      <c r="B8" s="416" t="s">
        <v>858</v>
      </c>
      <c r="C8" s="416"/>
      <c r="D8" s="416"/>
      <c r="E8" s="416"/>
      <c r="F8" s="416"/>
      <c r="G8" s="416"/>
      <c r="H8" s="416"/>
      <c r="I8" s="416"/>
      <c r="J8" s="416"/>
      <c r="K8" s="416"/>
      <c r="L8" s="416"/>
      <c r="M8" s="416"/>
      <c r="N8" s="416"/>
      <c r="O8" s="416"/>
      <c r="P8" s="416"/>
      <c r="Q8" s="416"/>
      <c r="R8" s="416"/>
    </row>
    <row r="9" spans="1:18" s="11" customFormat="1">
      <c r="B9" s="416"/>
      <c r="C9" s="416"/>
      <c r="D9" s="416"/>
      <c r="E9" s="416"/>
      <c r="F9" s="416"/>
      <c r="G9" s="416"/>
      <c r="H9" s="416"/>
      <c r="I9" s="416"/>
      <c r="J9" s="416"/>
      <c r="K9" s="416"/>
      <c r="L9" s="416"/>
      <c r="M9" s="416"/>
      <c r="N9" s="416"/>
      <c r="O9" s="416"/>
      <c r="P9" s="416"/>
      <c r="Q9" s="416"/>
      <c r="R9" s="416"/>
    </row>
    <row r="10" spans="1:18" s="11" customFormat="1">
      <c r="B10" s="416"/>
      <c r="C10" s="416"/>
      <c r="D10" s="416"/>
      <c r="E10" s="416"/>
      <c r="F10" s="416"/>
      <c r="G10" s="416"/>
      <c r="H10" s="416"/>
      <c r="I10" s="416"/>
      <c r="J10" s="416"/>
      <c r="K10" s="416"/>
      <c r="L10" s="416"/>
      <c r="M10" s="416"/>
      <c r="N10" s="416"/>
      <c r="O10" s="416"/>
      <c r="P10" s="416"/>
      <c r="Q10" s="416"/>
      <c r="R10" s="416"/>
    </row>
    <row r="11" spans="1:18" s="11" customFormat="1">
      <c r="B11" s="416"/>
      <c r="C11" s="416"/>
      <c r="D11" s="416"/>
      <c r="E11" s="416"/>
      <c r="F11" s="416"/>
      <c r="G11" s="416"/>
      <c r="H11" s="416"/>
      <c r="I11" s="416"/>
      <c r="J11" s="416"/>
      <c r="K11" s="416"/>
      <c r="L11" s="416"/>
      <c r="M11" s="416"/>
      <c r="N11" s="416"/>
      <c r="O11" s="416"/>
      <c r="P11" s="416"/>
      <c r="Q11" s="416"/>
      <c r="R11" s="416"/>
    </row>
    <row r="12" spans="1:18" s="11" customFormat="1">
      <c r="B12" s="416"/>
      <c r="C12" s="416"/>
      <c r="D12" s="416"/>
      <c r="E12" s="416"/>
      <c r="F12" s="416"/>
      <c r="G12" s="416"/>
      <c r="H12" s="416"/>
      <c r="I12" s="416"/>
      <c r="J12" s="416"/>
      <c r="K12" s="416"/>
      <c r="L12" s="416"/>
      <c r="M12" s="416"/>
      <c r="N12" s="416"/>
      <c r="O12" s="416"/>
      <c r="P12" s="416"/>
      <c r="Q12" s="416"/>
      <c r="R12" s="416"/>
    </row>
    <row r="13" spans="1:18" s="11" customFormat="1">
      <c r="B13" s="340"/>
      <c r="C13" s="340"/>
      <c r="D13" s="315"/>
      <c r="E13" s="315"/>
      <c r="F13" s="315"/>
      <c r="G13" s="315"/>
      <c r="H13" s="315"/>
      <c r="I13" s="315"/>
      <c r="J13" s="315"/>
      <c r="K13" s="315"/>
      <c r="L13" s="315"/>
      <c r="M13" s="315"/>
      <c r="N13" s="315"/>
      <c r="O13" s="315"/>
      <c r="P13" s="315"/>
    </row>
    <row r="14" spans="1:18" s="11" customFormat="1">
      <c r="B14" s="340" t="s">
        <v>854</v>
      </c>
      <c r="C14" s="340"/>
      <c r="D14" s="315"/>
      <c r="E14" s="315"/>
      <c r="F14" s="315"/>
      <c r="G14" s="315"/>
      <c r="H14" s="315"/>
      <c r="I14" s="315"/>
      <c r="J14" s="315"/>
      <c r="K14" s="315"/>
      <c r="L14" s="315"/>
      <c r="M14" s="315"/>
      <c r="N14" s="315"/>
      <c r="O14" s="315"/>
      <c r="P14" s="315"/>
    </row>
    <row r="15" spans="1:18" s="11" customFormat="1" ht="15.6">
      <c r="B15" s="344" t="s">
        <v>852</v>
      </c>
      <c r="C15" s="17"/>
      <c r="D15" s="17"/>
      <c r="E15" s="17"/>
      <c r="F15" s="17"/>
      <c r="G15" s="17"/>
      <c r="H15" s="17"/>
      <c r="I15" s="17"/>
      <c r="J15" s="17"/>
      <c r="K15" s="17"/>
      <c r="L15" s="17"/>
      <c r="M15" s="17"/>
      <c r="N15" s="17"/>
      <c r="O15" s="17"/>
      <c r="P15" s="17"/>
      <c r="Q15" s="17"/>
    </row>
    <row r="16" spans="1:18" ht="15.6">
      <c r="B16" s="344" t="s">
        <v>853</v>
      </c>
      <c r="C16" s="17"/>
      <c r="D16" s="17"/>
      <c r="E16" s="17"/>
      <c r="F16" s="17"/>
      <c r="G16" s="17"/>
      <c r="H16" s="17"/>
      <c r="I16" s="17"/>
      <c r="J16" s="17"/>
      <c r="K16" s="17"/>
      <c r="L16" s="17"/>
      <c r="M16" s="17"/>
      <c r="N16" s="17"/>
      <c r="O16" s="17"/>
      <c r="P16" s="17"/>
      <c r="Q16" s="17"/>
    </row>
    <row r="17" spans="2:18" ht="16.2" thickBot="1">
      <c r="B17" s="344"/>
      <c r="C17" s="17"/>
      <c r="D17" s="17"/>
      <c r="E17" s="17"/>
      <c r="F17" s="17"/>
      <c r="G17" s="17"/>
      <c r="H17" s="17"/>
      <c r="I17" s="17"/>
      <c r="J17" s="17"/>
      <c r="K17" s="17"/>
      <c r="L17" s="17"/>
      <c r="M17" s="17"/>
      <c r="N17" s="17"/>
      <c r="O17" s="17"/>
      <c r="P17" s="17"/>
      <c r="Q17" s="17"/>
    </row>
    <row r="18" spans="2:18" ht="15" thickBot="1">
      <c r="B18" s="15" t="s">
        <v>65</v>
      </c>
      <c r="C18" s="16"/>
      <c r="D18" s="16"/>
      <c r="E18" s="16"/>
      <c r="F18" s="16"/>
      <c r="G18" s="16"/>
      <c r="H18" s="16"/>
      <c r="I18" s="16"/>
      <c r="J18" s="16"/>
      <c r="K18" s="16"/>
      <c r="L18" s="16"/>
      <c r="M18" s="16"/>
      <c r="N18" s="16"/>
      <c r="O18" s="16"/>
      <c r="P18" s="16"/>
      <c r="Q18" s="342"/>
      <c r="R18" s="343"/>
    </row>
    <row r="19" spans="2:18">
      <c r="B19" s="17"/>
      <c r="C19" s="17"/>
      <c r="D19" s="17"/>
      <c r="E19" s="17"/>
      <c r="F19" s="17"/>
      <c r="G19" s="17"/>
      <c r="H19" s="17"/>
      <c r="I19" s="17"/>
      <c r="J19" s="17"/>
      <c r="K19" s="17"/>
      <c r="L19" s="17"/>
      <c r="M19" s="17"/>
      <c r="N19" s="17"/>
      <c r="O19" s="17"/>
      <c r="P19" s="17"/>
    </row>
    <row r="20" spans="2:18" ht="15" thickBot="1">
      <c r="B20" s="17"/>
      <c r="C20" s="17"/>
      <c r="D20" s="17"/>
      <c r="E20" s="17"/>
      <c r="F20" s="17"/>
      <c r="G20" s="17"/>
      <c r="H20" s="17"/>
      <c r="I20" s="17"/>
      <c r="J20" s="17"/>
      <c r="K20" s="17"/>
      <c r="L20" s="17"/>
      <c r="M20" s="17"/>
      <c r="N20" s="17"/>
      <c r="O20" s="17"/>
      <c r="P20" s="17"/>
    </row>
    <row r="21" spans="2:18" ht="15" thickBot="1">
      <c r="B21" s="413" t="s">
        <v>66</v>
      </c>
      <c r="C21" s="414"/>
      <c r="D21" s="414" t="s">
        <v>67</v>
      </c>
      <c r="E21" s="414"/>
      <c r="F21" s="415" t="s">
        <v>59</v>
      </c>
      <c r="G21" s="415"/>
      <c r="H21" s="415" t="s">
        <v>68</v>
      </c>
      <c r="I21" s="415"/>
      <c r="J21" s="415"/>
      <c r="K21" s="415" t="s">
        <v>69</v>
      </c>
      <c r="L21" s="415"/>
      <c r="M21" s="415"/>
      <c r="N21" s="415"/>
      <c r="O21" s="415"/>
      <c r="P21" s="415"/>
      <c r="Q21" s="342"/>
      <c r="R21" s="343"/>
    </row>
    <row r="22" spans="2:18">
      <c r="B22" s="18"/>
      <c r="G22" s="7"/>
      <c r="H22" s="7"/>
      <c r="I22" s="7"/>
      <c r="K22" s="244"/>
      <c r="L22" s="244"/>
      <c r="M22" s="244"/>
      <c r="N22" s="244"/>
      <c r="O22" s="244"/>
      <c r="P22" s="244"/>
      <c r="Q22" s="244"/>
      <c r="R22" s="19"/>
    </row>
    <row r="23" spans="2:18">
      <c r="B23" s="18"/>
      <c r="G23" s="7"/>
      <c r="H23" s="347" t="s">
        <v>793</v>
      </c>
      <c r="I23" s="7"/>
      <c r="K23" s="418" t="s">
        <v>842</v>
      </c>
      <c r="L23" s="418"/>
      <c r="M23" s="418"/>
      <c r="N23" s="418"/>
      <c r="O23" s="418"/>
      <c r="P23" s="418"/>
      <c r="Q23" s="418"/>
      <c r="R23" s="419"/>
    </row>
    <row r="24" spans="2:18">
      <c r="B24" s="18"/>
      <c r="G24" s="7"/>
      <c r="H24" s="347" t="s">
        <v>843</v>
      </c>
      <c r="I24" s="7"/>
      <c r="K24" s="418" t="s">
        <v>845</v>
      </c>
      <c r="L24" s="418"/>
      <c r="M24" s="418"/>
      <c r="N24" s="418"/>
      <c r="O24" s="418"/>
      <c r="P24" s="418"/>
      <c r="Q24" s="418"/>
      <c r="R24" s="419"/>
    </row>
    <row r="25" spans="2:18">
      <c r="B25" s="18"/>
      <c r="G25" s="7"/>
      <c r="H25" s="347" t="s">
        <v>794</v>
      </c>
      <c r="I25" s="7"/>
      <c r="K25" s="418" t="s">
        <v>851</v>
      </c>
      <c r="L25" s="418"/>
      <c r="M25" s="418"/>
      <c r="N25" s="418"/>
      <c r="O25" s="418"/>
      <c r="P25" s="418"/>
      <c r="Q25" s="418"/>
      <c r="R25" s="419"/>
    </row>
    <row r="26" spans="2:18">
      <c r="B26" s="18"/>
      <c r="G26" s="7"/>
      <c r="H26" s="347" t="s">
        <v>844</v>
      </c>
      <c r="I26" s="7"/>
      <c r="K26" s="418" t="s">
        <v>850</v>
      </c>
      <c r="L26" s="418"/>
      <c r="M26" s="418"/>
      <c r="N26" s="418"/>
      <c r="O26" s="418"/>
      <c r="P26" s="418"/>
      <c r="Q26" s="418"/>
      <c r="R26" s="419"/>
    </row>
    <row r="27" spans="2:18">
      <c r="B27" s="18"/>
      <c r="G27" s="7"/>
      <c r="H27" s="347" t="s">
        <v>811</v>
      </c>
      <c r="I27" s="7"/>
      <c r="K27" s="418" t="s">
        <v>849</v>
      </c>
      <c r="L27" s="418"/>
      <c r="M27" s="418"/>
      <c r="N27" s="418"/>
      <c r="O27" s="418"/>
      <c r="P27" s="418"/>
      <c r="Q27" s="418"/>
      <c r="R27" s="419"/>
    </row>
    <row r="28" spans="2:18">
      <c r="B28" s="18"/>
      <c r="G28" s="7"/>
      <c r="H28" s="347" t="s">
        <v>813</v>
      </c>
      <c r="I28" s="7"/>
      <c r="K28" s="418" t="s">
        <v>846</v>
      </c>
      <c r="L28" s="418"/>
      <c r="M28" s="418"/>
      <c r="N28" s="418"/>
      <c r="O28" s="418"/>
      <c r="P28" s="418"/>
      <c r="Q28" s="418"/>
      <c r="R28" s="419"/>
    </row>
    <row r="29" spans="2:18">
      <c r="B29" s="18"/>
      <c r="G29" s="7"/>
      <c r="H29" s="347" t="s">
        <v>812</v>
      </c>
      <c r="I29" s="7"/>
      <c r="K29" s="418" t="s">
        <v>847</v>
      </c>
      <c r="L29" s="418"/>
      <c r="M29" s="418"/>
      <c r="N29" s="418"/>
      <c r="O29" s="418"/>
      <c r="P29" s="418"/>
      <c r="Q29" s="418"/>
      <c r="R29" s="419"/>
    </row>
    <row r="30" spans="2:18">
      <c r="B30" s="18"/>
      <c r="G30" s="7"/>
      <c r="H30" s="347" t="s">
        <v>814</v>
      </c>
      <c r="I30" s="7"/>
      <c r="K30" s="418" t="s">
        <v>848</v>
      </c>
      <c r="L30" s="418"/>
      <c r="M30" s="418"/>
      <c r="N30" s="418"/>
      <c r="O30" s="418"/>
      <c r="P30" s="418"/>
      <c r="Q30" s="418"/>
      <c r="R30" s="419"/>
    </row>
    <row r="31" spans="2:18" ht="15" thickBot="1">
      <c r="B31" s="20"/>
      <c r="C31" s="21"/>
      <c r="D31" s="21"/>
      <c r="E31" s="21"/>
      <c r="F31" s="21"/>
      <c r="G31" s="348"/>
      <c r="H31" s="348"/>
      <c r="I31" s="348"/>
      <c r="J31" s="21"/>
      <c r="K31" s="21"/>
      <c r="L31" s="21"/>
      <c r="M31" s="21"/>
      <c r="N31" s="21"/>
      <c r="O31" s="21"/>
      <c r="P31" s="21"/>
      <c r="Q31" s="21"/>
      <c r="R31" s="22"/>
    </row>
    <row r="33" spans="2:18">
      <c r="B33" s="7" t="s">
        <v>945</v>
      </c>
    </row>
    <row r="34" spans="2:18">
      <c r="B34" s="7"/>
    </row>
    <row r="35" spans="2:18">
      <c r="B35" s="11" t="s">
        <v>946</v>
      </c>
    </row>
    <row r="36" spans="2:18">
      <c r="B36" s="11" t="s">
        <v>947</v>
      </c>
    </row>
    <row r="37" spans="2:18" ht="15" thickBot="1"/>
    <row r="38" spans="2:18" ht="15" thickBot="1">
      <c r="B38" s="413" t="s">
        <v>66</v>
      </c>
      <c r="C38" s="414"/>
      <c r="D38" s="414" t="s">
        <v>67</v>
      </c>
      <c r="E38" s="414"/>
      <c r="F38" s="415" t="s">
        <v>59</v>
      </c>
      <c r="G38" s="415"/>
      <c r="H38" s="415" t="s">
        <v>68</v>
      </c>
      <c r="I38" s="415"/>
      <c r="J38" s="415"/>
      <c r="K38" s="415" t="s">
        <v>69</v>
      </c>
      <c r="L38" s="415"/>
      <c r="M38" s="415"/>
      <c r="N38" s="415"/>
      <c r="O38" s="415"/>
      <c r="P38" s="415"/>
      <c r="Q38" s="342"/>
      <c r="R38" s="343"/>
    </row>
    <row r="39" spans="2:18">
      <c r="B39" s="407"/>
      <c r="C39" s="408"/>
      <c r="D39" s="408"/>
      <c r="E39" s="408"/>
      <c r="F39" s="408"/>
      <c r="G39" s="408"/>
      <c r="H39" s="408"/>
      <c r="I39" s="408"/>
      <c r="J39" s="408"/>
      <c r="K39" s="408"/>
      <c r="L39" s="408"/>
      <c r="M39" s="408"/>
      <c r="N39" s="408"/>
      <c r="O39" s="408"/>
      <c r="P39" s="408"/>
      <c r="Q39" s="408"/>
      <c r="R39" s="409"/>
    </row>
    <row r="40" spans="2:18">
      <c r="B40" s="18"/>
      <c r="C40" s="244"/>
      <c r="D40" s="244"/>
      <c r="E40" s="244"/>
      <c r="F40" s="244"/>
      <c r="G40" s="244"/>
      <c r="H40" s="244"/>
      <c r="I40" s="244"/>
      <c r="J40" s="244"/>
      <c r="K40" s="244"/>
      <c r="L40" s="244"/>
      <c r="M40" s="244"/>
      <c r="N40" s="244"/>
      <c r="O40" s="244"/>
      <c r="P40" s="244"/>
      <c r="Q40" s="244"/>
      <c r="R40" s="19"/>
    </row>
    <row r="41" spans="2:18">
      <c r="B41" s="18"/>
      <c r="C41" s="244"/>
      <c r="D41" s="244"/>
      <c r="E41" s="244"/>
      <c r="F41" s="244"/>
      <c r="G41" s="244"/>
      <c r="H41" s="244"/>
      <c r="I41" s="244"/>
      <c r="J41" s="244"/>
      <c r="K41" s="244"/>
      <c r="L41" s="244"/>
      <c r="M41" s="244"/>
      <c r="N41" s="244"/>
      <c r="O41" s="244"/>
      <c r="P41" s="244"/>
      <c r="Q41" s="244"/>
      <c r="R41" s="19"/>
    </row>
    <row r="42" spans="2:18">
      <c r="B42" s="18"/>
      <c r="C42" s="244"/>
      <c r="D42" s="244"/>
      <c r="E42" s="244"/>
      <c r="F42" s="244"/>
      <c r="G42" s="244"/>
      <c r="H42" s="244"/>
      <c r="I42" s="244"/>
      <c r="J42" s="244"/>
      <c r="K42" s="244"/>
      <c r="L42" s="244"/>
      <c r="M42" s="244"/>
      <c r="N42" s="244"/>
      <c r="O42" s="244"/>
      <c r="P42" s="244"/>
      <c r="Q42" s="244"/>
      <c r="R42" s="19"/>
    </row>
    <row r="43" spans="2:18" ht="15" thickBot="1">
      <c r="B43" s="20"/>
      <c r="C43" s="21"/>
      <c r="D43" s="21"/>
      <c r="E43" s="21"/>
      <c r="F43" s="21"/>
      <c r="G43" s="21"/>
      <c r="H43" s="21"/>
      <c r="I43" s="21"/>
      <c r="J43" s="21"/>
      <c r="K43" s="21"/>
      <c r="L43" s="21"/>
      <c r="M43" s="21"/>
      <c r="N43" s="21"/>
      <c r="O43" s="21"/>
      <c r="P43" s="21"/>
      <c r="Q43" s="21"/>
      <c r="R43" s="22"/>
    </row>
  </sheetData>
  <mergeCells count="21">
    <mergeCell ref="B38:C38"/>
    <mergeCell ref="D38:E38"/>
    <mergeCell ref="F38:G38"/>
    <mergeCell ref="H38:J38"/>
    <mergeCell ref="K38:P38"/>
    <mergeCell ref="K28:R28"/>
    <mergeCell ref="K29:R29"/>
    <mergeCell ref="K30:R30"/>
    <mergeCell ref="K27:R27"/>
    <mergeCell ref="K23:R23"/>
    <mergeCell ref="K24:R24"/>
    <mergeCell ref="K25:R25"/>
    <mergeCell ref="K26:R26"/>
    <mergeCell ref="A2:P2"/>
    <mergeCell ref="B21:C21"/>
    <mergeCell ref="D21:E21"/>
    <mergeCell ref="F21:G21"/>
    <mergeCell ref="H21:J21"/>
    <mergeCell ref="K21:P21"/>
    <mergeCell ref="B8:R12"/>
    <mergeCell ref="B6:R6"/>
  </mergeCells>
  <hyperlinks>
    <hyperlink ref="H23" location="Title!A1" display="Title Page"/>
    <hyperlink ref="H24" location="Inputs!A1" display="Inputs"/>
    <hyperlink ref="H25" location="Budget_Calcs!A1" display="Budget Calculations"/>
    <hyperlink ref="H26" location="Cost_Assumptions!A1" display="Cost Assumptions"/>
    <hyperlink ref="H27" location="Financing!A1" display="Financing "/>
    <hyperlink ref="H28" location="Summary_Tables!A1" display="Summary Tables"/>
    <hyperlink ref="H29" location="Graphs!A1" display="Graphs "/>
    <hyperlink ref="H30" location="Costs_by_Input!A1" display="Cost by Input"/>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sheetPr>
  <dimension ref="A1:AA82"/>
  <sheetViews>
    <sheetView showGridLines="0" topLeftCell="D1" zoomScale="80" zoomScaleNormal="80" workbookViewId="0">
      <selection activeCell="F20" sqref="F20"/>
    </sheetView>
  </sheetViews>
  <sheetFormatPr baseColWidth="10" defaultColWidth="8.88671875" defaultRowHeight="14.4"/>
  <cols>
    <col min="1" max="1" width="6.5546875" customWidth="1"/>
    <col min="2" max="2" width="6.21875" style="123" customWidth="1"/>
    <col min="3" max="3" width="54.77734375" customWidth="1"/>
    <col min="4" max="4" width="33.44140625" style="192" customWidth="1"/>
    <col min="5" max="5" width="30.6640625" customWidth="1"/>
    <col min="6" max="6" width="30.6640625" style="192" customWidth="1"/>
    <col min="7" max="7" width="30.6640625" style="6" customWidth="1"/>
    <col min="8" max="8" width="30.6640625" style="123" customWidth="1"/>
    <col min="9" max="9" width="46.6640625" customWidth="1"/>
    <col min="10" max="14" width="30.6640625" customWidth="1"/>
    <col min="33" max="33" width="30.109375" bestFit="1" customWidth="1"/>
    <col min="34" max="34" width="10.21875" bestFit="1" customWidth="1"/>
  </cols>
  <sheetData>
    <row r="1" spans="1:27" s="41" customFormat="1" ht="18">
      <c r="A1" s="41" t="s">
        <v>834</v>
      </c>
      <c r="C1" s="36"/>
      <c r="G1" s="286"/>
      <c r="I1" s="280"/>
      <c r="L1" s="281"/>
      <c r="M1" s="282"/>
      <c r="N1" s="282"/>
    </row>
    <row r="2" spans="1:27" s="37" customFormat="1" ht="18">
      <c r="A2" s="26" t="str">
        <f>selected_country</f>
        <v>Malawi</v>
      </c>
      <c r="C2" s="26"/>
      <c r="G2" s="287"/>
      <c r="I2" s="38"/>
    </row>
    <row r="3" spans="1:27">
      <c r="B3"/>
      <c r="D3"/>
      <c r="F3"/>
      <c r="H3"/>
    </row>
    <row r="4" spans="1:27" s="7" customFormat="1">
      <c r="B4" s="245" t="s">
        <v>70</v>
      </c>
      <c r="C4" s="245"/>
      <c r="D4" s="245"/>
      <c r="E4" s="245"/>
      <c r="G4" s="288"/>
      <c r="H4" s="17"/>
    </row>
    <row r="5" spans="1:27" s="7" customFormat="1">
      <c r="B5" s="245"/>
      <c r="C5" s="27" t="s">
        <v>73</v>
      </c>
      <c r="D5" s="28">
        <v>2021</v>
      </c>
      <c r="E5" s="245"/>
      <c r="G5" s="291"/>
      <c r="AA5" s="30"/>
    </row>
    <row r="6" spans="1:27" s="7" customFormat="1">
      <c r="B6" s="245"/>
      <c r="E6" s="245"/>
      <c r="G6" s="289" t="str">
        <f>IF(OR(selected_country="Andorra",selected_country="Cook Islands",selected_country="Dominica",selected_country="Liechtenstein",selected_country="Marshall Islands",selected_country= "Monaco",selected_country="Nauru",selected_country="Niue",selected_country="Palau",selected_country="Saint Kitts and Nevis",selected_country="San Marino",selected_country="Tuvalu"),"Warning - demographic data not available for this country.","")</f>
        <v/>
      </c>
      <c r="AA6" s="29"/>
    </row>
    <row r="7" spans="1:27" s="7" customFormat="1">
      <c r="B7" s="245"/>
      <c r="C7" s="32" t="s">
        <v>71</v>
      </c>
      <c r="D7" s="394" t="s">
        <v>72</v>
      </c>
      <c r="E7" s="245"/>
      <c r="G7" s="290" t="str">
        <f>IF(OR(selected_country="Andorra",selected_country="Cook Islands",selected_country="Dominica",selected_country="Liechtenstein",selected_country="Marshall Islands",selected_country= "Monaco",selected_country="Nauru",selected_country="Niue",selected_country="Palau",selected_country="Saint Kitts and Nevis",selected_country="San Marino",selected_country="Tuvalu"),"Please manually input data into the Country_Database worksheet.","")</f>
        <v/>
      </c>
      <c r="AA7" s="30"/>
    </row>
    <row r="8" spans="1:27" s="7" customFormat="1">
      <c r="B8" s="245"/>
      <c r="C8" s="31" t="str">
        <f>"Total Population ("&amp;baseline_year&amp;")"</f>
        <v>Total Population (2021)</v>
      </c>
      <c r="D8" s="393">
        <f>IF($D$7="",0,VLOOKUP($D$7,country_database,6,FALSE))*1000</f>
        <v>19129955</v>
      </c>
      <c r="E8" s="245"/>
      <c r="G8" s="292"/>
    </row>
    <row r="9" spans="1:27" s="7" customFormat="1">
      <c r="B9" s="245"/>
      <c r="C9" s="388"/>
      <c r="D9" s="389"/>
      <c r="E9" s="245"/>
      <c r="G9" s="293"/>
    </row>
    <row r="10" spans="1:27" s="7" customFormat="1">
      <c r="B10" s="253" t="s">
        <v>74</v>
      </c>
      <c r="C10" s="32" t="s">
        <v>74</v>
      </c>
      <c r="D10" s="395" t="str">
        <f>IF($D$7="",0,VLOOKUP($D$7,country_database,3,FALSE))</f>
        <v>MWK</v>
      </c>
      <c r="E10" s="245"/>
      <c r="G10" s="288"/>
    </row>
    <row r="11" spans="1:27" s="7" customFormat="1">
      <c r="B11" s="245"/>
      <c r="C11" s="33"/>
      <c r="D11" s="390"/>
      <c r="E11" s="245"/>
      <c r="G11" s="288"/>
    </row>
    <row r="12" spans="1:27" s="7" customFormat="1">
      <c r="B12" s="245"/>
      <c r="C12" s="33" t="str">
        <f>"Exchange rate per 1 USD ("&amp;baseline_year&amp;")"</f>
        <v>Exchange rate per 1 USD (2021)</v>
      </c>
      <c r="D12" s="391">
        <v>809.32</v>
      </c>
      <c r="E12" s="245"/>
      <c r="G12" s="288"/>
    </row>
    <row r="13" spans="1:27" s="7" customFormat="1">
      <c r="B13" s="245"/>
      <c r="C13" s="33"/>
      <c r="D13" s="392"/>
      <c r="E13" s="245"/>
      <c r="G13" s="288"/>
    </row>
    <row r="14" spans="1:27" s="7" customFormat="1">
      <c r="B14" s="245"/>
      <c r="C14" s="257" t="s">
        <v>75</v>
      </c>
      <c r="D14" s="332" t="s">
        <v>0</v>
      </c>
      <c r="E14" s="245"/>
      <c r="G14" s="34"/>
    </row>
    <row r="15" spans="1:27" s="7" customFormat="1">
      <c r="B15" s="245"/>
      <c r="C15" s="252"/>
      <c r="D15" s="246"/>
      <c r="E15" s="245"/>
      <c r="G15" s="288"/>
    </row>
    <row r="16" spans="1:27" s="7" customFormat="1">
      <c r="B16" s="245"/>
      <c r="C16" s="27" t="s">
        <v>76</v>
      </c>
      <c r="D16" s="35">
        <v>9.5000000000000001E-2</v>
      </c>
      <c r="E16" s="245"/>
      <c r="G16" s="288"/>
    </row>
    <row r="17" spans="1:8" s="7" customFormat="1">
      <c r="B17" s="245"/>
      <c r="C17" s="245"/>
      <c r="D17" s="246"/>
      <c r="E17" s="245"/>
      <c r="G17" s="288"/>
    </row>
    <row r="18" spans="1:8" s="7" customFormat="1">
      <c r="B18" s="245"/>
      <c r="C18" s="27" t="s">
        <v>869</v>
      </c>
      <c r="D18" s="314" t="s">
        <v>870</v>
      </c>
      <c r="E18" s="245"/>
      <c r="G18" s="288"/>
    </row>
    <row r="19" spans="1:8" s="7" customFormat="1">
      <c r="B19" s="245"/>
      <c r="C19" s="245"/>
      <c r="D19" s="246"/>
      <c r="E19" s="245"/>
      <c r="G19" s="288"/>
    </row>
    <row r="20" spans="1:8">
      <c r="B20"/>
      <c r="D20"/>
      <c r="F20"/>
      <c r="H20"/>
    </row>
    <row r="21" spans="1:8">
      <c r="A21" s="247">
        <f>IF(D$18="Yes",1,0)</f>
        <v>1</v>
      </c>
      <c r="B21" s="245" t="s">
        <v>804</v>
      </c>
      <c r="C21" s="244"/>
      <c r="D21" s="254"/>
    </row>
    <row r="22" spans="1:8">
      <c r="B22" s="255"/>
      <c r="C22" s="244"/>
      <c r="D22" s="254"/>
    </row>
    <row r="23" spans="1:8">
      <c r="B23" s="256">
        <v>1</v>
      </c>
      <c r="C23" s="241" t="s">
        <v>871</v>
      </c>
      <c r="D23" s="254"/>
    </row>
    <row r="24" spans="1:8">
      <c r="B24" s="256">
        <v>2</v>
      </c>
      <c r="C24" s="242" t="s">
        <v>934</v>
      </c>
      <c r="D24" s="254"/>
    </row>
    <row r="25" spans="1:8">
      <c r="B25" s="256">
        <v>3</v>
      </c>
      <c r="C25" s="242" t="s">
        <v>935</v>
      </c>
      <c r="D25" s="254"/>
    </row>
    <row r="26" spans="1:8">
      <c r="B26" s="256">
        <v>4</v>
      </c>
      <c r="C26" s="242" t="s">
        <v>936</v>
      </c>
      <c r="D26" s="254"/>
    </row>
    <row r="27" spans="1:8">
      <c r="B27" s="256">
        <v>5</v>
      </c>
      <c r="C27" s="242"/>
      <c r="D27" s="254"/>
    </row>
    <row r="28" spans="1:8">
      <c r="B28" s="256">
        <v>6</v>
      </c>
      <c r="C28" s="242"/>
      <c r="D28" s="254"/>
    </row>
    <row r="29" spans="1:8">
      <c r="B29" s="256">
        <v>7</v>
      </c>
      <c r="C29" s="242"/>
      <c r="D29" s="254"/>
    </row>
    <row r="30" spans="1:8">
      <c r="B30" s="256">
        <v>8</v>
      </c>
      <c r="C30" s="242"/>
      <c r="D30" s="254"/>
    </row>
    <row r="31" spans="1:8">
      <c r="B31" s="256">
        <v>9</v>
      </c>
      <c r="C31" s="242"/>
      <c r="D31" s="254"/>
    </row>
    <row r="32" spans="1:8">
      <c r="B32" s="256">
        <v>10</v>
      </c>
      <c r="C32" s="242"/>
      <c r="D32" s="254"/>
    </row>
    <row r="33" spans="2:14">
      <c r="B33" s="256">
        <v>11</v>
      </c>
      <c r="C33" s="242"/>
      <c r="D33" s="254"/>
    </row>
    <row r="34" spans="2:14">
      <c r="B34" s="256">
        <v>12</v>
      </c>
      <c r="C34" s="242"/>
      <c r="D34" s="254"/>
    </row>
    <row r="35" spans="2:14">
      <c r="B35" s="256">
        <v>13</v>
      </c>
      <c r="C35" s="242"/>
      <c r="D35" s="254"/>
    </row>
    <row r="36" spans="2:14">
      <c r="B36" s="256">
        <v>14</v>
      </c>
      <c r="C36" s="242"/>
      <c r="D36" s="254"/>
    </row>
    <row r="37" spans="2:14">
      <c r="B37" s="256">
        <v>15</v>
      </c>
      <c r="C37" s="242"/>
      <c r="D37" s="254"/>
    </row>
    <row r="38" spans="2:14">
      <c r="B38" s="256">
        <v>16</v>
      </c>
      <c r="C38" s="242"/>
      <c r="D38" s="254"/>
    </row>
    <row r="39" spans="2:14">
      <c r="B39" s="256">
        <v>17</v>
      </c>
      <c r="C39" s="242"/>
      <c r="D39" s="254"/>
    </row>
    <row r="40" spans="2:14">
      <c r="B40" s="256">
        <v>18</v>
      </c>
      <c r="C40" s="242"/>
      <c r="D40" s="254"/>
    </row>
    <row r="41" spans="2:14">
      <c r="B41" s="256">
        <v>19</v>
      </c>
      <c r="C41" s="242"/>
      <c r="D41" s="254"/>
    </row>
    <row r="42" spans="2:14">
      <c r="B42" s="256">
        <v>20</v>
      </c>
      <c r="C42" s="243"/>
      <c r="D42" s="254"/>
    </row>
    <row r="43" spans="2:14">
      <c r="B43" s="255"/>
      <c r="C43" s="244"/>
      <c r="D43" s="254"/>
    </row>
    <row r="44" spans="2:14">
      <c r="B44"/>
      <c r="D44"/>
      <c r="F44"/>
      <c r="H44"/>
    </row>
    <row r="45" spans="2:14">
      <c r="B45"/>
      <c r="D45"/>
      <c r="F45"/>
      <c r="H45"/>
    </row>
    <row r="46" spans="2:14">
      <c r="B46" s="7" t="s">
        <v>805</v>
      </c>
      <c r="D46"/>
      <c r="F46"/>
      <c r="H46"/>
    </row>
    <row r="47" spans="2:14" ht="15" thickBot="1">
      <c r="B47"/>
      <c r="D47"/>
      <c r="E47" s="11" t="s">
        <v>817</v>
      </c>
      <c r="F47"/>
      <c r="H47"/>
    </row>
    <row r="48" spans="2:14" ht="15" thickBot="1">
      <c r="C48" s="297" t="s">
        <v>816</v>
      </c>
      <c r="D48"/>
      <c r="E48" s="298" t="str">
        <f>C49</f>
        <v>Institutional Governance Strengthening and Coordination</v>
      </c>
      <c r="F48" s="299" t="str">
        <f>C50</f>
        <v>Financing for MR Services</v>
      </c>
      <c r="G48" s="299" t="str">
        <f>C51</f>
        <v>Human Resources for MR</v>
      </c>
      <c r="H48" s="299" t="str">
        <f>C52</f>
        <v>MR Service Delivery</v>
      </c>
      <c r="I48" s="299" t="str">
        <f>C53</f>
        <v>Assistive Technology</v>
      </c>
      <c r="J48" s="299">
        <f>C54</f>
        <v>0</v>
      </c>
      <c r="K48" s="345">
        <f>C55</f>
        <v>0</v>
      </c>
      <c r="L48" s="345">
        <f>C56</f>
        <v>0</v>
      </c>
      <c r="M48" s="345">
        <f>C57</f>
        <v>0</v>
      </c>
      <c r="N48" s="300">
        <f>C58</f>
        <v>0</v>
      </c>
    </row>
    <row r="49" spans="2:14">
      <c r="B49" s="10">
        <v>1</v>
      </c>
      <c r="C49" s="294" t="s">
        <v>77</v>
      </c>
      <c r="D49"/>
      <c r="E49" s="295" t="s">
        <v>874</v>
      </c>
      <c r="F49" s="295" t="s">
        <v>875</v>
      </c>
      <c r="G49" s="295" t="s">
        <v>876</v>
      </c>
      <c r="H49" s="295" t="s">
        <v>877</v>
      </c>
      <c r="I49" s="295" t="s">
        <v>878</v>
      </c>
      <c r="J49" s="295"/>
      <c r="K49" s="295"/>
      <c r="L49" s="295"/>
      <c r="M49" s="295"/>
      <c r="N49" s="295"/>
    </row>
    <row r="50" spans="2:14">
      <c r="B50" s="10">
        <v>2</v>
      </c>
      <c r="C50" s="295" t="s">
        <v>78</v>
      </c>
      <c r="D50"/>
      <c r="E50" s="295" t="s">
        <v>879</v>
      </c>
      <c r="F50" s="295" t="s">
        <v>880</v>
      </c>
      <c r="G50" s="295" t="s">
        <v>881</v>
      </c>
      <c r="H50" s="295" t="s">
        <v>882</v>
      </c>
      <c r="I50" s="295" t="s">
        <v>883</v>
      </c>
      <c r="J50" s="295"/>
      <c r="K50" s="295"/>
      <c r="L50" s="295"/>
      <c r="M50" s="295"/>
      <c r="N50" s="295"/>
    </row>
    <row r="51" spans="2:14">
      <c r="B51" s="10">
        <v>3</v>
      </c>
      <c r="C51" s="295" t="s">
        <v>815</v>
      </c>
      <c r="D51"/>
      <c r="E51" s="295" t="s">
        <v>884</v>
      </c>
      <c r="F51" s="295" t="s">
        <v>885</v>
      </c>
      <c r="G51" s="295" t="s">
        <v>886</v>
      </c>
      <c r="H51" s="295" t="s">
        <v>887</v>
      </c>
      <c r="I51" s="295" t="s">
        <v>888</v>
      </c>
      <c r="J51" s="295"/>
      <c r="K51" s="295"/>
      <c r="L51" s="295"/>
      <c r="M51" s="295"/>
      <c r="N51" s="295"/>
    </row>
    <row r="52" spans="2:14">
      <c r="B52" s="10">
        <v>4</v>
      </c>
      <c r="C52" s="295" t="s">
        <v>872</v>
      </c>
      <c r="D52"/>
      <c r="E52" s="295" t="s">
        <v>889</v>
      </c>
      <c r="F52" s="295" t="s">
        <v>890</v>
      </c>
      <c r="G52" s="295" t="s">
        <v>891</v>
      </c>
      <c r="H52" s="295" t="s">
        <v>892</v>
      </c>
      <c r="I52" s="295" t="s">
        <v>893</v>
      </c>
      <c r="J52" s="295"/>
      <c r="K52" s="295"/>
      <c r="L52" s="295"/>
      <c r="M52" s="295"/>
      <c r="N52" s="295"/>
    </row>
    <row r="53" spans="2:14">
      <c r="B53" s="10">
        <v>5</v>
      </c>
      <c r="C53" s="295" t="s">
        <v>873</v>
      </c>
      <c r="D53"/>
      <c r="E53" s="295" t="s">
        <v>894</v>
      </c>
      <c r="F53" s="295" t="s">
        <v>895</v>
      </c>
      <c r="G53" s="295" t="s">
        <v>896</v>
      </c>
      <c r="H53" s="295" t="s">
        <v>897</v>
      </c>
      <c r="I53" s="295" t="s">
        <v>898</v>
      </c>
      <c r="J53" s="295"/>
      <c r="K53" s="295"/>
      <c r="L53" s="295"/>
      <c r="M53" s="295"/>
      <c r="N53" s="295"/>
    </row>
    <row r="54" spans="2:14">
      <c r="B54" s="10">
        <v>6</v>
      </c>
      <c r="C54" s="295"/>
      <c r="D54"/>
      <c r="E54" s="295" t="s">
        <v>899</v>
      </c>
      <c r="F54" s="295" t="s">
        <v>900</v>
      </c>
      <c r="G54" s="295" t="s">
        <v>901</v>
      </c>
      <c r="H54" s="295" t="s">
        <v>902</v>
      </c>
      <c r="I54" s="295" t="s">
        <v>903</v>
      </c>
      <c r="J54" s="295"/>
      <c r="K54" s="295"/>
      <c r="L54" s="295"/>
      <c r="M54" s="295"/>
      <c r="N54" s="295"/>
    </row>
    <row r="55" spans="2:14">
      <c r="B55" s="10">
        <v>7</v>
      </c>
      <c r="C55" s="295"/>
      <c r="D55"/>
      <c r="E55" s="295"/>
      <c r="F55" s="295"/>
      <c r="G55" s="295"/>
      <c r="H55" s="295"/>
      <c r="I55" s="295"/>
      <c r="J55" s="295"/>
      <c r="K55" s="295"/>
      <c r="L55" s="295"/>
      <c r="M55" s="295"/>
      <c r="N55" s="295"/>
    </row>
    <row r="56" spans="2:14">
      <c r="B56" s="10">
        <v>8</v>
      </c>
      <c r="C56" s="295"/>
      <c r="D56"/>
      <c r="E56" s="295"/>
      <c r="F56" s="295"/>
      <c r="G56" s="295"/>
      <c r="H56" s="295"/>
      <c r="I56" s="295"/>
      <c r="J56" s="295"/>
      <c r="K56" s="295"/>
      <c r="L56" s="295"/>
      <c r="M56" s="295"/>
      <c r="N56" s="295"/>
    </row>
    <row r="57" spans="2:14">
      <c r="B57" s="10">
        <v>9</v>
      </c>
      <c r="C57" s="295"/>
      <c r="D57"/>
      <c r="E57" s="295"/>
      <c r="F57" s="295"/>
      <c r="G57" s="295"/>
      <c r="H57" s="295"/>
      <c r="I57" s="295"/>
      <c r="J57" s="295"/>
      <c r="K57" s="295"/>
      <c r="L57" s="295"/>
      <c r="M57" s="295"/>
      <c r="N57" s="295"/>
    </row>
    <row r="58" spans="2:14">
      <c r="B58" s="10">
        <v>10</v>
      </c>
      <c r="C58" s="296"/>
      <c r="D58"/>
      <c r="E58" s="295"/>
      <c r="F58" s="295"/>
      <c r="G58" s="295"/>
      <c r="H58" s="295"/>
      <c r="I58" s="295"/>
      <c r="J58" s="295"/>
      <c r="K58" s="295"/>
      <c r="L58" s="295"/>
      <c r="M58" s="295"/>
      <c r="N58" s="295"/>
    </row>
    <row r="59" spans="2:14">
      <c r="B59"/>
      <c r="D59"/>
      <c r="E59" s="295"/>
      <c r="F59" s="295"/>
      <c r="G59" s="295"/>
      <c r="H59" s="295"/>
      <c r="I59" s="295"/>
      <c r="J59" s="295"/>
      <c r="K59" s="295"/>
      <c r="L59" s="295"/>
      <c r="M59" s="295"/>
      <c r="N59" s="295"/>
    </row>
    <row r="60" spans="2:14">
      <c r="B60"/>
      <c r="D60"/>
      <c r="E60" s="295"/>
      <c r="F60" s="295"/>
      <c r="G60" s="295"/>
      <c r="H60" s="295"/>
      <c r="I60" s="295"/>
      <c r="J60" s="295"/>
      <c r="K60" s="295"/>
      <c r="L60" s="295"/>
      <c r="M60" s="295"/>
      <c r="N60" s="295"/>
    </row>
    <row r="61" spans="2:14">
      <c r="B61"/>
      <c r="D61"/>
      <c r="E61" s="295"/>
      <c r="F61" s="295"/>
      <c r="G61" s="295"/>
      <c r="H61" s="295"/>
      <c r="I61" s="295"/>
      <c r="J61" s="295"/>
      <c r="K61" s="295"/>
      <c r="L61" s="295"/>
      <c r="M61" s="295"/>
      <c r="N61" s="295"/>
    </row>
    <row r="62" spans="2:14">
      <c r="B62"/>
      <c r="D62"/>
      <c r="E62" s="295"/>
      <c r="F62" s="295"/>
      <c r="G62" s="295"/>
      <c r="H62" s="295"/>
      <c r="I62" s="295"/>
      <c r="J62" s="295"/>
      <c r="K62" s="295"/>
      <c r="L62" s="295"/>
      <c r="M62" s="295"/>
      <c r="N62" s="295"/>
    </row>
    <row r="63" spans="2:14">
      <c r="B63"/>
      <c r="D63"/>
      <c r="E63" s="295"/>
      <c r="F63" s="295"/>
      <c r="G63" s="295"/>
      <c r="H63" s="295"/>
      <c r="I63" s="295"/>
      <c r="J63" s="295"/>
      <c r="K63" s="295"/>
      <c r="L63" s="295"/>
      <c r="M63" s="295"/>
      <c r="N63" s="295"/>
    </row>
    <row r="64" spans="2:14">
      <c r="B64"/>
      <c r="D64"/>
      <c r="E64" s="295"/>
      <c r="F64" s="295"/>
      <c r="G64" s="295"/>
      <c r="H64" s="295"/>
      <c r="I64" s="295"/>
      <c r="J64" s="295"/>
      <c r="K64" s="295"/>
      <c r="L64" s="295"/>
      <c r="M64" s="295"/>
      <c r="N64" s="295"/>
    </row>
    <row r="65" spans="2:14">
      <c r="B65"/>
      <c r="D65"/>
      <c r="E65" s="295"/>
      <c r="F65" s="295"/>
      <c r="G65" s="295"/>
      <c r="H65" s="295"/>
      <c r="I65" s="295"/>
      <c r="J65" s="295"/>
      <c r="K65" s="295"/>
      <c r="L65" s="295"/>
      <c r="M65" s="295"/>
      <c r="N65" s="295"/>
    </row>
    <row r="66" spans="2:14">
      <c r="B66"/>
      <c r="D66"/>
      <c r="E66" s="295"/>
      <c r="F66" s="295"/>
      <c r="G66" s="295"/>
      <c r="H66" s="295"/>
      <c r="I66" s="295"/>
      <c r="J66" s="295"/>
      <c r="K66" s="295"/>
      <c r="L66" s="295"/>
      <c r="M66" s="295"/>
      <c r="N66" s="295"/>
    </row>
    <row r="67" spans="2:14">
      <c r="B67"/>
      <c r="D67"/>
      <c r="E67" s="295"/>
      <c r="F67" s="295"/>
      <c r="G67" s="295"/>
      <c r="H67" s="295"/>
      <c r="I67" s="295"/>
      <c r="J67" s="295"/>
      <c r="K67" s="295"/>
      <c r="L67" s="295"/>
      <c r="M67" s="295"/>
      <c r="N67" s="295"/>
    </row>
    <row r="68" spans="2:14">
      <c r="B68"/>
      <c r="D68"/>
      <c r="E68" s="295"/>
      <c r="F68" s="295"/>
      <c r="G68" s="295"/>
      <c r="H68" s="295"/>
      <c r="I68" s="295"/>
      <c r="J68" s="295"/>
      <c r="K68" s="295"/>
      <c r="L68" s="295"/>
      <c r="M68" s="295"/>
      <c r="N68" s="295"/>
    </row>
    <row r="69" spans="2:14">
      <c r="B69"/>
      <c r="D69"/>
      <c r="E69" s="295"/>
      <c r="F69" s="295"/>
      <c r="G69" s="295"/>
      <c r="H69" s="295"/>
      <c r="I69" s="295"/>
      <c r="J69" s="295"/>
      <c r="K69" s="295"/>
      <c r="L69" s="295"/>
      <c r="M69" s="295"/>
      <c r="N69" s="295"/>
    </row>
    <row r="70" spans="2:14">
      <c r="B70"/>
      <c r="D70"/>
      <c r="E70" s="295"/>
      <c r="F70" s="295"/>
      <c r="G70" s="295"/>
      <c r="H70" s="295"/>
      <c r="I70" s="295"/>
      <c r="J70" s="295"/>
      <c r="K70" s="295"/>
      <c r="L70" s="295"/>
      <c r="M70" s="295"/>
      <c r="N70" s="295"/>
    </row>
    <row r="71" spans="2:14">
      <c r="B71"/>
      <c r="D71"/>
      <c r="E71" s="295"/>
      <c r="F71" s="295"/>
      <c r="G71" s="295"/>
      <c r="H71" s="295"/>
      <c r="I71" s="295"/>
      <c r="J71" s="295"/>
      <c r="K71" s="295"/>
      <c r="L71" s="295"/>
      <c r="M71" s="295"/>
      <c r="N71" s="295"/>
    </row>
    <row r="72" spans="2:14">
      <c r="B72"/>
      <c r="D72"/>
      <c r="E72" s="295"/>
      <c r="F72" s="295"/>
      <c r="G72" s="295"/>
      <c r="H72" s="295"/>
      <c r="I72" s="295"/>
      <c r="J72" s="295"/>
      <c r="K72" s="295"/>
      <c r="L72" s="295"/>
      <c r="M72" s="295"/>
      <c r="N72" s="295"/>
    </row>
    <row r="73" spans="2:14">
      <c r="B73"/>
      <c r="D73"/>
      <c r="E73" s="296"/>
      <c r="F73" s="296"/>
      <c r="G73" s="296"/>
      <c r="H73" s="296"/>
      <c r="I73" s="296"/>
      <c r="J73" s="296"/>
      <c r="K73" s="296"/>
      <c r="L73" s="296"/>
      <c r="M73" s="296"/>
      <c r="N73" s="296"/>
    </row>
    <row r="74" spans="2:14">
      <c r="B74"/>
      <c r="D74"/>
      <c r="F74"/>
      <c r="H74"/>
    </row>
    <row r="75" spans="2:14">
      <c r="B75"/>
      <c r="D75"/>
      <c r="F75"/>
      <c r="H75"/>
    </row>
    <row r="76" spans="2:14">
      <c r="B76"/>
      <c r="D76"/>
      <c r="F76"/>
      <c r="H76"/>
    </row>
    <row r="77" spans="2:14">
      <c r="B77"/>
      <c r="D77"/>
      <c r="F77"/>
      <c r="H77"/>
    </row>
    <row r="78" spans="2:14">
      <c r="B78"/>
      <c r="D78"/>
      <c r="F78"/>
      <c r="H78"/>
    </row>
    <row r="79" spans="2:14">
      <c r="B79"/>
      <c r="D79"/>
      <c r="F79"/>
      <c r="H79"/>
    </row>
    <row r="80" spans="2:14">
      <c r="B80"/>
      <c r="D80"/>
      <c r="F80"/>
      <c r="H80"/>
    </row>
    <row r="81" spans="7:7" customFormat="1">
      <c r="G81" s="6"/>
    </row>
    <row r="82" spans="7:7" customFormat="1">
      <c r="G82" s="6"/>
    </row>
  </sheetData>
  <phoneticPr fontId="11" type="noConversion"/>
  <conditionalFormatting sqref="D11:D13 D9">
    <cfRule type="expression" dxfId="50" priority="2">
      <formula>#REF!="N"</formula>
    </cfRule>
  </conditionalFormatting>
  <conditionalFormatting sqref="B21:D43">
    <cfRule type="expression" dxfId="49" priority="1">
      <formula>$A$21=0</formula>
    </cfRule>
  </conditionalFormatting>
  <dataValidations count="5">
    <dataValidation type="whole" allowBlank="1" showInputMessage="1" showErrorMessage="1" sqref="D8">
      <formula1>0</formula1>
      <formula2>9.99999999999999E+21</formula2>
    </dataValidation>
    <dataValidation type="whole" allowBlank="1" showInputMessage="1" showErrorMessage="1" error="Please enter a valid year." sqref="D5">
      <formula1>2000</formula1>
      <formula2>3000</formula2>
    </dataValidation>
    <dataValidation type="list" allowBlank="1" showInputMessage="1" showErrorMessage="1" sqref="D14">
      <formula1>currencies</formula1>
    </dataValidation>
    <dataValidation type="list" allowBlank="1" showInputMessage="1" showErrorMessage="1" sqref="D18">
      <formula1>"Yes,No"</formula1>
    </dataValidation>
    <dataValidation type="list" allowBlank="1" showInputMessage="1" showErrorMessage="1" error="Please select a country using the drop-down menu." sqref="D7">
      <formula1>country_list</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sheetPr>
  <dimension ref="B2"/>
  <sheetViews>
    <sheetView showGridLines="0" workbookViewId="0">
      <selection activeCell="I11" sqref="I11"/>
    </sheetView>
  </sheetViews>
  <sheetFormatPr baseColWidth="10" defaultColWidth="8.88671875" defaultRowHeight="14.4"/>
  <sheetData>
    <row r="2" spans="2:2">
      <c r="B2" s="64" t="s">
        <v>751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sheetPr>
  <dimension ref="A1:Z1199"/>
  <sheetViews>
    <sheetView zoomScale="80" zoomScaleNormal="80" workbookViewId="0">
      <pane xSplit="2" ySplit="6" topLeftCell="C32" activePane="bottomRight" state="frozen"/>
      <selection pane="topRight" activeCell="B1" sqref="B1"/>
      <selection pane="bottomLeft" activeCell="A7" sqref="A7"/>
      <selection pane="bottomRight" activeCell="C42" sqref="C42"/>
    </sheetView>
  </sheetViews>
  <sheetFormatPr baseColWidth="10" defaultColWidth="9.109375" defaultRowHeight="15" customHeight="1"/>
  <cols>
    <col min="1" max="1" width="2.77734375" style="1" customWidth="1"/>
    <col min="2" max="2" width="46.77734375" style="4" bestFit="1" customWidth="1"/>
    <col min="3" max="3" width="60.44140625" style="4" customWidth="1"/>
    <col min="4" max="5" width="35.88671875" style="4" customWidth="1"/>
    <col min="6" max="6" width="27" style="4" customWidth="1"/>
    <col min="7" max="7" width="25.109375" style="4" customWidth="1"/>
    <col min="8" max="8" width="21.109375" style="4" bestFit="1" customWidth="1"/>
    <col min="9" max="9" width="19" style="4" customWidth="1"/>
    <col min="10" max="10" width="16.77734375" style="382" customWidth="1"/>
    <col min="11" max="11" width="15" style="3" customWidth="1"/>
    <col min="12" max="12" width="16.33203125" style="3" customWidth="1"/>
    <col min="13" max="20" width="15" style="3" customWidth="1"/>
    <col min="21" max="26" width="20.77734375" style="4" customWidth="1"/>
    <col min="27" max="16384" width="9.109375" style="1"/>
  </cols>
  <sheetData>
    <row r="1" spans="1:26" s="23" customFormat="1" ht="15" customHeight="1">
      <c r="A1" s="12" t="s">
        <v>752</v>
      </c>
      <c r="J1" s="380"/>
      <c r="K1" s="66"/>
      <c r="M1" s="67"/>
      <c r="N1" s="25"/>
      <c r="T1" s="13"/>
      <c r="X1" s="68"/>
      <c r="Y1" s="68"/>
      <c r="Z1" s="68"/>
    </row>
    <row r="2" spans="1:26" s="37" customFormat="1" ht="15" customHeight="1">
      <c r="A2" s="26" t="str">
        <f>selected_country</f>
        <v>Malawi</v>
      </c>
      <c r="J2" s="287"/>
      <c r="M2" s="70"/>
    </row>
    <row r="3" spans="1:26" ht="15" customHeight="1">
      <c r="B3" s="385"/>
      <c r="C3" s="385"/>
    </row>
    <row r="4" spans="1:26" ht="15" customHeight="1">
      <c r="B4" s="386"/>
    </row>
    <row r="5" spans="1:26" ht="15" customHeight="1" thickBot="1">
      <c r="B5" s="121"/>
      <c r="C5" s="121"/>
      <c r="D5" s="121"/>
      <c r="E5" s="121"/>
      <c r="F5" s="121"/>
      <c r="G5" s="122"/>
      <c r="H5" s="122"/>
      <c r="I5" s="122"/>
      <c r="J5" s="381"/>
      <c r="K5" s="420" t="s">
        <v>57</v>
      </c>
      <c r="L5" s="421"/>
      <c r="M5" s="421"/>
      <c r="N5" s="421"/>
      <c r="O5" s="421"/>
      <c r="P5" s="421"/>
      <c r="Q5" s="421"/>
      <c r="R5" s="421"/>
      <c r="S5" s="421"/>
      <c r="T5" s="422"/>
      <c r="U5" s="423"/>
      <c r="V5" s="423"/>
      <c r="W5" s="423"/>
      <c r="X5" s="423"/>
      <c r="Y5" s="424"/>
      <c r="Z5" s="367"/>
    </row>
    <row r="6" spans="1:26" s="2" customFormat="1" ht="58.2" thickBot="1">
      <c r="B6" s="311" t="s">
        <v>818</v>
      </c>
      <c r="C6" s="73" t="s">
        <v>819</v>
      </c>
      <c r="D6" s="74" t="s">
        <v>820</v>
      </c>
      <c r="E6" s="74" t="s">
        <v>59</v>
      </c>
      <c r="F6" s="74" t="s">
        <v>765</v>
      </c>
      <c r="G6" s="74" t="s">
        <v>753</v>
      </c>
      <c r="H6" s="74" t="s">
        <v>839</v>
      </c>
      <c r="I6" s="74" t="s">
        <v>835</v>
      </c>
      <c r="J6" s="323" t="s">
        <v>754</v>
      </c>
      <c r="K6" s="75" t="s">
        <v>822</v>
      </c>
      <c r="L6" s="72" t="s">
        <v>821</v>
      </c>
      <c r="M6" s="75" t="s">
        <v>823</v>
      </c>
      <c r="N6" s="72" t="s">
        <v>824</v>
      </c>
      <c r="O6" s="75" t="s">
        <v>825</v>
      </c>
      <c r="P6" s="72" t="s">
        <v>826</v>
      </c>
      <c r="Q6" s="75" t="s">
        <v>827</v>
      </c>
      <c r="R6" s="72" t="s">
        <v>828</v>
      </c>
      <c r="S6" s="75" t="s">
        <v>829</v>
      </c>
      <c r="T6" s="72" t="s">
        <v>840</v>
      </c>
      <c r="U6" s="76" t="s">
        <v>767</v>
      </c>
      <c r="V6" s="76" t="s">
        <v>768</v>
      </c>
      <c r="W6" s="76" t="s">
        <v>769</v>
      </c>
      <c r="X6" s="76" t="s">
        <v>770</v>
      </c>
      <c r="Y6" s="76" t="s">
        <v>771</v>
      </c>
      <c r="Z6" s="312" t="s">
        <v>868</v>
      </c>
    </row>
    <row r="7" spans="1:26" ht="14.4">
      <c r="B7" s="301" t="s">
        <v>77</v>
      </c>
      <c r="C7" s="77" t="s">
        <v>874</v>
      </c>
      <c r="D7" s="77" t="s">
        <v>904</v>
      </c>
      <c r="E7" s="77"/>
      <c r="F7" s="77" t="s">
        <v>908</v>
      </c>
      <c r="G7" s="77" t="s">
        <v>911</v>
      </c>
      <c r="H7" s="77" t="s">
        <v>870</v>
      </c>
      <c r="I7" s="373">
        <f>IF(Detailed_budget_table[[#This Row],[Unit Cost Available?]]="Yes",IFERROR(INDEX(unit_cost,MATCH(Detailed_budget_table[[#This Row],[Cost Item]],cost_item_lookup,0)),""),0)</f>
        <v>50000</v>
      </c>
      <c r="J7" s="373" t="str">
        <f>IF(H7="Yes",IF(G7="","",INDEX(cost_item_lookup_table[Cost Unit],(MATCH(G7,cost_item_lookup_table[Cost Item],0)))),0)</f>
        <v>Per person/day</v>
      </c>
      <c r="K7" s="375">
        <v>112</v>
      </c>
      <c r="L7" s="375">
        <v>5</v>
      </c>
      <c r="M7" s="375">
        <v>112</v>
      </c>
      <c r="N7" s="375">
        <v>5</v>
      </c>
      <c r="O7" s="375"/>
      <c r="P7" s="375"/>
      <c r="Q7" s="375"/>
      <c r="R7" s="375"/>
      <c r="S7" s="375"/>
      <c r="T7" s="375"/>
      <c r="U7" s="307">
        <f t="shared" ref="U7:U38" si="0">IF(IF(OR(K7="",L7="",$I7=""),"",K7*L7*$I7)="",0,K7*L7*$I7)</f>
        <v>28000000</v>
      </c>
      <c r="V7" s="307">
        <f t="shared" ref="V7:V70" si="1">IF(IF(OR(M7="",N7="",$I7=""),"",M7*N7*$I7)="",0,M7*N7*$I7)</f>
        <v>28000000</v>
      </c>
      <c r="W7" s="307">
        <f t="shared" ref="W7:W70" si="2">IF(IF(OR(O7="",P7="",$I7=""),"",O7*P7*$I7)="",0,O7*P7*$I7)</f>
        <v>0</v>
      </c>
      <c r="X7" s="307">
        <f t="shared" ref="X7:X70" si="3">IF(IF(OR(Q7="",R7="",$I7=""),"",Q7*R7*$I7)="",0,Q7*R7*$I7)</f>
        <v>0</v>
      </c>
      <c r="Y7" s="308">
        <f t="shared" ref="Y7:Y70" si="4">IF(IF(OR(S7="",T7="",$I7=""),"",S7*T7*$I7)="",0,S7*T7*$I7)</f>
        <v>0</v>
      </c>
      <c r="Z7" s="376">
        <f>SUM(Detailed_budget_table[[#This Row],[Y1 Total Cost Budget Line]:[Y5 Total Cost Budget Line]])</f>
        <v>56000000</v>
      </c>
    </row>
    <row r="8" spans="1:26" ht="15" customHeight="1">
      <c r="B8" s="302" t="s">
        <v>77</v>
      </c>
      <c r="C8" s="71" t="s">
        <v>874</v>
      </c>
      <c r="D8" s="71" t="s">
        <v>904</v>
      </c>
      <c r="E8" s="71"/>
      <c r="F8" s="71" t="s">
        <v>908</v>
      </c>
      <c r="G8" s="71" t="s">
        <v>912</v>
      </c>
      <c r="H8" s="71" t="s">
        <v>870</v>
      </c>
      <c r="I8" s="368">
        <f>IF(Detailed_budget_table[[#This Row],[Unit Cost Available?]]="Yes",IFERROR(INDEX(unit_cost,MATCH(Detailed_budget_table[[#This Row],[Cost Item]],cost_item_lookup,0)),""),0)</f>
        <v>70000</v>
      </c>
      <c r="J8" s="368" t="str">
        <f>IF(H8="Yes",IF(G8="","",INDEX(cost_item_lookup_table[Cost Unit],(MATCH(G8,cost_item_lookup_table[Cost Item],0)))),0)</f>
        <v>Per person/day</v>
      </c>
      <c r="K8" s="305">
        <v>10</v>
      </c>
      <c r="L8" s="305">
        <v>5</v>
      </c>
      <c r="M8" s="305">
        <v>10</v>
      </c>
      <c r="N8" s="305">
        <v>5</v>
      </c>
      <c r="O8" s="305"/>
      <c r="P8" s="305"/>
      <c r="Q8" s="305"/>
      <c r="R8" s="305"/>
      <c r="S8" s="305"/>
      <c r="T8" s="305"/>
      <c r="U8" s="307">
        <f t="shared" si="0"/>
        <v>3500000</v>
      </c>
      <c r="V8" s="307">
        <f t="shared" si="1"/>
        <v>3500000</v>
      </c>
      <c r="W8" s="307">
        <f t="shared" si="2"/>
        <v>0</v>
      </c>
      <c r="X8" s="307">
        <f t="shared" si="3"/>
        <v>0</v>
      </c>
      <c r="Y8" s="308">
        <f t="shared" si="4"/>
        <v>0</v>
      </c>
      <c r="Z8" s="377">
        <f>SUM(Detailed_budget_table[[#This Row],[Y1 Total Cost Budget Line]:[Y5 Total Cost Budget Line]])</f>
        <v>7000000</v>
      </c>
    </row>
    <row r="9" spans="1:26" ht="15" customHeight="1">
      <c r="B9" s="302" t="s">
        <v>77</v>
      </c>
      <c r="C9" s="71" t="s">
        <v>874</v>
      </c>
      <c r="D9" s="71" t="s">
        <v>904</v>
      </c>
      <c r="E9" s="71"/>
      <c r="F9" s="71" t="s">
        <v>910</v>
      </c>
      <c r="G9" s="71" t="s">
        <v>924</v>
      </c>
      <c r="H9" s="71" t="s">
        <v>870</v>
      </c>
      <c r="I9" s="368">
        <f>IF(Detailed_budget_table[[#This Row],[Unit Cost Available?]]="Yes",IFERROR(INDEX(unit_cost,MATCH(Detailed_budget_table[[#This Row],[Cost Item]],cost_item_lookup,0)),""),0)</f>
        <v>250000</v>
      </c>
      <c r="J9" s="368" t="str">
        <f>IF(H9="Yes",IF(G9="","",INDEX(cost_item_lookup_table[Cost Unit],(MATCH(G9,cost_item_lookup_table[Cost Item],0)))),0)</f>
        <v>Per unit/day</v>
      </c>
      <c r="K9" s="305">
        <v>1</v>
      </c>
      <c r="L9" s="305">
        <v>5</v>
      </c>
      <c r="M9" s="305">
        <v>1</v>
      </c>
      <c r="N9" s="305">
        <v>5</v>
      </c>
      <c r="O9" s="305"/>
      <c r="P9" s="305"/>
      <c r="Q9" s="305"/>
      <c r="R9" s="305"/>
      <c r="S9" s="305"/>
      <c r="T9" s="305"/>
      <c r="U9" s="307">
        <f t="shared" si="0"/>
        <v>1250000</v>
      </c>
      <c r="V9" s="307">
        <f t="shared" si="1"/>
        <v>1250000</v>
      </c>
      <c r="W9" s="307">
        <f t="shared" si="2"/>
        <v>0</v>
      </c>
      <c r="X9" s="307">
        <f t="shared" si="3"/>
        <v>0</v>
      </c>
      <c r="Y9" s="308">
        <f t="shared" si="4"/>
        <v>0</v>
      </c>
      <c r="Z9" s="377">
        <f>SUM(Detailed_budget_table[[#This Row],[Y1 Total Cost Budget Line]:[Y5 Total Cost Budget Line]])</f>
        <v>2500000</v>
      </c>
    </row>
    <row r="10" spans="1:26" ht="15" customHeight="1">
      <c r="B10" s="302" t="s">
        <v>77</v>
      </c>
      <c r="C10" s="71" t="s">
        <v>874</v>
      </c>
      <c r="D10" s="71" t="s">
        <v>904</v>
      </c>
      <c r="E10" s="71"/>
      <c r="F10" s="71" t="s">
        <v>910</v>
      </c>
      <c r="G10" s="71" t="s">
        <v>925</v>
      </c>
      <c r="H10" s="71" t="s">
        <v>870</v>
      </c>
      <c r="I10" s="368">
        <f>IF(Detailed_budget_table[[#This Row],[Unit Cost Available?]]="Yes",IFERROR(INDEX(unit_cost,MATCH(Detailed_budget_table[[#This Row],[Cost Item]],cost_item_lookup,0)),""),0)</f>
        <v>28000</v>
      </c>
      <c r="J10" s="368" t="str">
        <f>IF(H10="Yes",IF(G10="","",INDEX(cost_item_lookup_table[Cost Unit],(MATCH(G10,cost_item_lookup_table[Cost Item],0)))),0)</f>
        <v>Per person/day</v>
      </c>
      <c r="K10" s="305">
        <v>112</v>
      </c>
      <c r="L10" s="305">
        <v>5</v>
      </c>
      <c r="M10" s="305">
        <v>112</v>
      </c>
      <c r="N10" s="305">
        <v>5</v>
      </c>
      <c r="O10" s="305"/>
      <c r="P10" s="305"/>
      <c r="Q10" s="305"/>
      <c r="R10" s="305"/>
      <c r="S10" s="305"/>
      <c r="T10" s="305"/>
      <c r="U10" s="307">
        <f t="shared" si="0"/>
        <v>15680000</v>
      </c>
      <c r="V10" s="307">
        <f t="shared" si="1"/>
        <v>15680000</v>
      </c>
      <c r="W10" s="307">
        <f t="shared" si="2"/>
        <v>0</v>
      </c>
      <c r="X10" s="307">
        <f t="shared" si="3"/>
        <v>0</v>
      </c>
      <c r="Y10" s="308">
        <f t="shared" si="4"/>
        <v>0</v>
      </c>
      <c r="Z10" s="377">
        <f>SUM(Detailed_budget_table[[#This Row],[Y1 Total Cost Budget Line]:[Y5 Total Cost Budget Line]])</f>
        <v>31360000</v>
      </c>
    </row>
    <row r="11" spans="1:26" ht="15" customHeight="1">
      <c r="B11" s="302" t="s">
        <v>77</v>
      </c>
      <c r="C11" s="71" t="s">
        <v>874</v>
      </c>
      <c r="D11" s="71" t="s">
        <v>904</v>
      </c>
      <c r="E11" s="71"/>
      <c r="F11" s="71" t="s">
        <v>910</v>
      </c>
      <c r="G11" s="71" t="s">
        <v>926</v>
      </c>
      <c r="H11" s="71" t="s">
        <v>870</v>
      </c>
      <c r="I11" s="368">
        <f>IF(Detailed_budget_table[[#This Row],[Unit Cost Available?]]="Yes",IFERROR(INDEX(unit_cost,MATCH(Detailed_budget_table[[#This Row],[Cost Item]],cost_item_lookup,0)),""),0)</f>
        <v>3000</v>
      </c>
      <c r="J11" s="368" t="str">
        <f>IF(H11="Yes",IF(G11="","",INDEX(cost_item_lookup_table[Cost Unit],(MATCH(G11,cost_item_lookup_table[Cost Item],0)))),0)</f>
        <v>Per km</v>
      </c>
      <c r="K11" s="305">
        <v>11200</v>
      </c>
      <c r="L11" s="305">
        <v>5</v>
      </c>
      <c r="M11" s="305">
        <v>11200</v>
      </c>
      <c r="N11" s="305">
        <v>5</v>
      </c>
      <c r="O11" s="305"/>
      <c r="P11" s="305"/>
      <c r="Q11" s="305"/>
      <c r="R11" s="305"/>
      <c r="S11" s="305"/>
      <c r="T11" s="305"/>
      <c r="U11" s="307">
        <f t="shared" si="0"/>
        <v>168000000</v>
      </c>
      <c r="V11" s="307">
        <f t="shared" si="1"/>
        <v>168000000</v>
      </c>
      <c r="W11" s="307">
        <f t="shared" si="2"/>
        <v>0</v>
      </c>
      <c r="X11" s="307">
        <f t="shared" si="3"/>
        <v>0</v>
      </c>
      <c r="Y11" s="308">
        <f t="shared" si="4"/>
        <v>0</v>
      </c>
      <c r="Z11" s="377">
        <f>SUM(Detailed_budget_table[[#This Row],[Y1 Total Cost Budget Line]:[Y5 Total Cost Budget Line]])</f>
        <v>336000000</v>
      </c>
    </row>
    <row r="12" spans="1:26" ht="15" customHeight="1">
      <c r="B12" s="302" t="s">
        <v>77</v>
      </c>
      <c r="C12" s="71" t="s">
        <v>879</v>
      </c>
      <c r="D12" s="71" t="s">
        <v>905</v>
      </c>
      <c r="E12" s="71"/>
      <c r="F12" s="71" t="s">
        <v>909</v>
      </c>
      <c r="G12" s="71" t="s">
        <v>905</v>
      </c>
      <c r="H12" s="71" t="s">
        <v>870</v>
      </c>
      <c r="I12" s="368">
        <f>IF(Detailed_budget_table[[#This Row],[Unit Cost Available?]]="Yes",IFERROR(INDEX(unit_cost,MATCH(Detailed_budget_table[[#This Row],[Cost Item]],cost_item_lookup,0)),""),0)</f>
        <v>50000</v>
      </c>
      <c r="J12" s="368" t="str">
        <f>IF(H12="Yes",IF(G12="","",INDEX(cost_item_lookup_table[Cost Unit],(MATCH(G12,cost_item_lookup_table[Cost Item],0)))),0)</f>
        <v>Per person/day</v>
      </c>
      <c r="K12" s="305">
        <v>20</v>
      </c>
      <c r="L12" s="305">
        <v>32</v>
      </c>
      <c r="M12" s="305">
        <v>20</v>
      </c>
      <c r="N12" s="305">
        <v>32</v>
      </c>
      <c r="O12" s="305">
        <v>20</v>
      </c>
      <c r="P12" s="305">
        <v>32</v>
      </c>
      <c r="Q12" s="305">
        <v>20</v>
      </c>
      <c r="R12" s="305">
        <v>32</v>
      </c>
      <c r="S12" s="305">
        <v>20</v>
      </c>
      <c r="T12" s="305">
        <v>32</v>
      </c>
      <c r="U12" s="307">
        <f t="shared" si="0"/>
        <v>32000000</v>
      </c>
      <c r="V12" s="307">
        <f t="shared" si="1"/>
        <v>32000000</v>
      </c>
      <c r="W12" s="307">
        <f t="shared" si="2"/>
        <v>32000000</v>
      </c>
      <c r="X12" s="307">
        <f t="shared" si="3"/>
        <v>32000000</v>
      </c>
      <c r="Y12" s="308">
        <f t="shared" si="4"/>
        <v>32000000</v>
      </c>
      <c r="Z12" s="377">
        <f>SUM(Detailed_budget_table[[#This Row],[Y1 Total Cost Budget Line]:[Y5 Total Cost Budget Line]])</f>
        <v>160000000</v>
      </c>
    </row>
    <row r="13" spans="1:26" ht="15" customHeight="1">
      <c r="B13" s="302" t="s">
        <v>77</v>
      </c>
      <c r="C13" s="71" t="s">
        <v>879</v>
      </c>
      <c r="D13" s="71" t="s">
        <v>905</v>
      </c>
      <c r="E13" s="71"/>
      <c r="F13" s="71" t="s">
        <v>910</v>
      </c>
      <c r="G13" s="71" t="s">
        <v>926</v>
      </c>
      <c r="H13" s="71" t="s">
        <v>870</v>
      </c>
      <c r="I13" s="368">
        <f>IF(Detailed_budget_table[[#This Row],[Unit Cost Available?]]="Yes",IFERROR(INDEX(unit_cost,MATCH(Detailed_budget_table[[#This Row],[Cost Item]],cost_item_lookup,0)),""),0)</f>
        <v>3000</v>
      </c>
      <c r="J13" s="368" t="str">
        <f>IF(H13="Yes",IF(G13="","",INDEX(cost_item_lookup_table[Cost Unit],(MATCH(G13,cost_item_lookup_table[Cost Item],0)))),0)</f>
        <v>Per km</v>
      </c>
      <c r="K13" s="305">
        <v>600</v>
      </c>
      <c r="L13" s="305">
        <v>32</v>
      </c>
      <c r="M13" s="305">
        <v>600</v>
      </c>
      <c r="N13" s="305">
        <v>32</v>
      </c>
      <c r="O13" s="305">
        <v>600</v>
      </c>
      <c r="P13" s="305">
        <v>32</v>
      </c>
      <c r="Q13" s="305">
        <v>600</v>
      </c>
      <c r="R13" s="305">
        <v>32</v>
      </c>
      <c r="S13" s="305">
        <v>600</v>
      </c>
      <c r="T13" s="305">
        <v>32</v>
      </c>
      <c r="U13" s="307">
        <f t="shared" si="0"/>
        <v>57600000</v>
      </c>
      <c r="V13" s="307">
        <f t="shared" si="1"/>
        <v>57600000</v>
      </c>
      <c r="W13" s="307">
        <f t="shared" si="2"/>
        <v>57600000</v>
      </c>
      <c r="X13" s="307">
        <f t="shared" si="3"/>
        <v>57600000</v>
      </c>
      <c r="Y13" s="308">
        <f t="shared" si="4"/>
        <v>57600000</v>
      </c>
      <c r="Z13" s="377">
        <f>SUM(Detailed_budget_table[[#This Row],[Y1 Total Cost Budget Line]:[Y5 Total Cost Budget Line]])</f>
        <v>288000000</v>
      </c>
    </row>
    <row r="14" spans="1:26" ht="15" customHeight="1">
      <c r="B14" s="302" t="s">
        <v>78</v>
      </c>
      <c r="C14" s="71" t="s">
        <v>875</v>
      </c>
      <c r="D14" s="71" t="s">
        <v>906</v>
      </c>
      <c r="E14" s="71"/>
      <c r="F14" s="71" t="s">
        <v>908</v>
      </c>
      <c r="G14" s="71" t="s">
        <v>917</v>
      </c>
      <c r="H14" s="71" t="s">
        <v>870</v>
      </c>
      <c r="I14" s="368">
        <f>IF(Detailed_budget_table[[#This Row],[Unit Cost Available?]]="Yes",IFERROR(INDEX(unit_cost,MATCH(Detailed_budget_table[[#This Row],[Cost Item]],cost_item_lookup,0)),""),0)</f>
        <v>50000</v>
      </c>
      <c r="J14" s="368" t="str">
        <f>IF(H14="Yes",IF(G14="","",INDEX(cost_item_lookup_table[Cost Unit],(MATCH(G14,cost_item_lookup_table[Cost Item],0)))),0)</f>
        <v>Per person/day</v>
      </c>
      <c r="K14" s="305">
        <v>15</v>
      </c>
      <c r="L14" s="305">
        <v>18</v>
      </c>
      <c r="M14" s="305"/>
      <c r="N14" s="305"/>
      <c r="O14" s="305"/>
      <c r="P14" s="305"/>
      <c r="Q14" s="305"/>
      <c r="R14" s="305"/>
      <c r="S14" s="305"/>
      <c r="T14" s="305"/>
      <c r="U14" s="307">
        <f t="shared" si="0"/>
        <v>13500000</v>
      </c>
      <c r="V14" s="307">
        <f t="shared" si="1"/>
        <v>0</v>
      </c>
      <c r="W14" s="307">
        <f t="shared" si="2"/>
        <v>0</v>
      </c>
      <c r="X14" s="307">
        <f t="shared" si="3"/>
        <v>0</v>
      </c>
      <c r="Y14" s="308">
        <f t="shared" si="4"/>
        <v>0</v>
      </c>
      <c r="Z14" s="377">
        <f>SUM(Detailed_budget_table[[#This Row],[Y1 Total Cost Budget Line]:[Y5 Total Cost Budget Line]])</f>
        <v>13500000</v>
      </c>
    </row>
    <row r="15" spans="1:26" ht="15" customHeight="1">
      <c r="B15" s="302" t="s">
        <v>78</v>
      </c>
      <c r="C15" s="71" t="s">
        <v>875</v>
      </c>
      <c r="D15" s="71" t="s">
        <v>906</v>
      </c>
      <c r="E15" s="71"/>
      <c r="F15" s="71" t="s">
        <v>931</v>
      </c>
      <c r="G15" s="71" t="s">
        <v>932</v>
      </c>
      <c r="H15" s="71" t="s">
        <v>870</v>
      </c>
      <c r="I15" s="368">
        <f>IF(Detailed_budget_table[[#This Row],[Unit Cost Available?]]="Yes",IFERROR(INDEX(unit_cost,MATCH(Detailed_budget_table[[#This Row],[Cost Item]],cost_item_lookup,0)),""),0)</f>
        <v>5900000</v>
      </c>
      <c r="J15" s="368" t="str">
        <f>IF(H15="Yes",IF(G15="","",INDEX(cost_item_lookup_table[Cost Unit],(MATCH(G15,cost_item_lookup_table[Cost Item],0)))),0)</f>
        <v>Per unit/quarter</v>
      </c>
      <c r="K15" s="305">
        <v>1</v>
      </c>
      <c r="L15" s="305">
        <v>1</v>
      </c>
      <c r="M15" s="305"/>
      <c r="N15" s="305"/>
      <c r="O15" s="305"/>
      <c r="P15" s="305"/>
      <c r="Q15" s="305"/>
      <c r="R15" s="305"/>
      <c r="S15" s="305"/>
      <c r="T15" s="305"/>
      <c r="U15" s="307">
        <f t="shared" si="0"/>
        <v>5900000</v>
      </c>
      <c r="V15" s="307">
        <f t="shared" si="1"/>
        <v>0</v>
      </c>
      <c r="W15" s="307">
        <f t="shared" si="2"/>
        <v>0</v>
      </c>
      <c r="X15" s="307">
        <f t="shared" si="3"/>
        <v>0</v>
      </c>
      <c r="Y15" s="308">
        <f t="shared" si="4"/>
        <v>0</v>
      </c>
      <c r="Z15" s="377">
        <f>SUM(Detailed_budget_table[[#This Row],[Y1 Total Cost Budget Line]:[Y5 Total Cost Budget Line]])</f>
        <v>5900000</v>
      </c>
    </row>
    <row r="16" spans="1:26" ht="15" customHeight="1">
      <c r="B16" s="302" t="s">
        <v>78</v>
      </c>
      <c r="C16" s="71" t="s">
        <v>875</v>
      </c>
      <c r="D16" s="71" t="s">
        <v>906</v>
      </c>
      <c r="E16" s="71"/>
      <c r="F16" s="71" t="s">
        <v>910</v>
      </c>
      <c r="G16" s="71" t="s">
        <v>924</v>
      </c>
      <c r="H16" s="71" t="s">
        <v>870</v>
      </c>
      <c r="I16" s="368">
        <f>IF(Detailed_budget_table[[#This Row],[Unit Cost Available?]]="Yes",IFERROR(INDEX(unit_cost,MATCH(Detailed_budget_table[[#This Row],[Cost Item]],cost_item_lookup,0)),""),0)</f>
        <v>250000</v>
      </c>
      <c r="J16" s="368" t="str">
        <f>IF(H16="Yes",IF(G16="","",INDEX(cost_item_lookup_table[Cost Unit],(MATCH(G16,cost_item_lookup_table[Cost Item],0)))),0)</f>
        <v>Per unit/day</v>
      </c>
      <c r="K16" s="305">
        <v>15</v>
      </c>
      <c r="L16" s="305">
        <v>18</v>
      </c>
      <c r="M16" s="305"/>
      <c r="N16" s="305"/>
      <c r="O16" s="305"/>
      <c r="P16" s="305"/>
      <c r="Q16" s="305"/>
      <c r="R16" s="305"/>
      <c r="S16" s="305"/>
      <c r="T16" s="305"/>
      <c r="U16" s="307">
        <f t="shared" si="0"/>
        <v>67500000</v>
      </c>
      <c r="V16" s="307">
        <f t="shared" si="1"/>
        <v>0</v>
      </c>
      <c r="W16" s="307">
        <f t="shared" si="2"/>
        <v>0</v>
      </c>
      <c r="X16" s="307">
        <f t="shared" si="3"/>
        <v>0</v>
      </c>
      <c r="Y16" s="308">
        <f t="shared" si="4"/>
        <v>0</v>
      </c>
      <c r="Z16" s="377">
        <f>SUM(Detailed_budget_table[[#This Row],[Y1 Total Cost Budget Line]:[Y5 Total Cost Budget Line]])</f>
        <v>67500000</v>
      </c>
    </row>
    <row r="17" spans="2:26" ht="15" customHeight="1">
      <c r="B17" s="302" t="s">
        <v>78</v>
      </c>
      <c r="C17" s="71" t="s">
        <v>875</v>
      </c>
      <c r="D17" s="71" t="s">
        <v>906</v>
      </c>
      <c r="E17" s="71"/>
      <c r="F17" s="71" t="s">
        <v>910</v>
      </c>
      <c r="G17" s="71" t="s">
        <v>925</v>
      </c>
      <c r="H17" s="71" t="s">
        <v>870</v>
      </c>
      <c r="I17" s="368">
        <f>IF(Detailed_budget_table[[#This Row],[Unit Cost Available?]]="Yes",IFERROR(INDEX(unit_cost,MATCH(Detailed_budget_table[[#This Row],[Cost Item]],cost_item_lookup,0)),""),0)</f>
        <v>28000</v>
      </c>
      <c r="J17" s="368" t="str">
        <f>IF(H17="Yes",IF(G17="","",INDEX(cost_item_lookup_table[Cost Unit],(MATCH(G17,cost_item_lookup_table[Cost Item],0)))),0)</f>
        <v>Per person/day</v>
      </c>
      <c r="K17" s="305">
        <v>15</v>
      </c>
      <c r="L17" s="305">
        <v>18</v>
      </c>
      <c r="M17" s="305"/>
      <c r="N17" s="305"/>
      <c r="O17" s="305"/>
      <c r="P17" s="305"/>
      <c r="Q17" s="305"/>
      <c r="R17" s="305"/>
      <c r="S17" s="305"/>
      <c r="T17" s="305"/>
      <c r="U17" s="307">
        <f t="shared" si="0"/>
        <v>7560000</v>
      </c>
      <c r="V17" s="307">
        <f t="shared" si="1"/>
        <v>0</v>
      </c>
      <c r="W17" s="307">
        <f t="shared" si="2"/>
        <v>0</v>
      </c>
      <c r="X17" s="307">
        <f t="shared" si="3"/>
        <v>0</v>
      </c>
      <c r="Y17" s="308">
        <f t="shared" si="4"/>
        <v>0</v>
      </c>
      <c r="Z17" s="377">
        <f>SUM(Detailed_budget_table[[#This Row],[Y1 Total Cost Budget Line]:[Y5 Total Cost Budget Line]])</f>
        <v>7560000</v>
      </c>
    </row>
    <row r="18" spans="2:26" ht="15" customHeight="1">
      <c r="B18" s="302" t="s">
        <v>78</v>
      </c>
      <c r="C18" s="71" t="s">
        <v>875</v>
      </c>
      <c r="D18" s="71" t="s">
        <v>906</v>
      </c>
      <c r="E18" s="71"/>
      <c r="F18" s="71" t="s">
        <v>910</v>
      </c>
      <c r="G18" s="71" t="s">
        <v>926</v>
      </c>
      <c r="H18" s="71" t="s">
        <v>870</v>
      </c>
      <c r="I18" s="368">
        <f>IF(Detailed_budget_table[[#This Row],[Unit Cost Available?]]="Yes",IFERROR(INDEX(unit_cost,MATCH(Detailed_budget_table[[#This Row],[Cost Item]],cost_item_lookup,0)),""),0)</f>
        <v>3000</v>
      </c>
      <c r="J18" s="368" t="str">
        <f>IF(H18="Yes",IF(G18="","",INDEX(cost_item_lookup_table[Cost Unit],(MATCH(G18,cost_item_lookup_table[Cost Item],0)))),0)</f>
        <v>Per km</v>
      </c>
      <c r="K18" s="305">
        <v>5</v>
      </c>
      <c r="L18" s="305">
        <v>18</v>
      </c>
      <c r="M18" s="305"/>
      <c r="N18" s="305"/>
      <c r="O18" s="305"/>
      <c r="P18" s="305"/>
      <c r="Q18" s="305"/>
      <c r="R18" s="305"/>
      <c r="S18" s="305"/>
      <c r="T18" s="305"/>
      <c r="U18" s="307">
        <f t="shared" si="0"/>
        <v>270000</v>
      </c>
      <c r="V18" s="307">
        <f t="shared" si="1"/>
        <v>0</v>
      </c>
      <c r="W18" s="307">
        <f t="shared" si="2"/>
        <v>0</v>
      </c>
      <c r="X18" s="307">
        <f t="shared" si="3"/>
        <v>0</v>
      </c>
      <c r="Y18" s="308">
        <f t="shared" si="4"/>
        <v>0</v>
      </c>
      <c r="Z18" s="377">
        <f>SUM(Detailed_budget_table[[#This Row],[Y1 Total Cost Budget Line]:[Y5 Total Cost Budget Line]])</f>
        <v>270000</v>
      </c>
    </row>
    <row r="19" spans="2:26" ht="15" customHeight="1">
      <c r="B19" s="302" t="s">
        <v>873</v>
      </c>
      <c r="C19" s="71" t="s">
        <v>883</v>
      </c>
      <c r="D19" s="71" t="s">
        <v>907</v>
      </c>
      <c r="E19" s="71"/>
      <c r="F19" s="71" t="s">
        <v>909</v>
      </c>
      <c r="G19" s="71" t="s">
        <v>921</v>
      </c>
      <c r="H19" s="71" t="s">
        <v>870</v>
      </c>
      <c r="I19" s="368">
        <f>IF(Detailed_budget_table[[#This Row],[Unit Cost Available?]]="Yes",IFERROR(INDEX(unit_cost,MATCH(Detailed_budget_table[[#This Row],[Cost Item]],cost_item_lookup,0)),""),0)</f>
        <v>50000</v>
      </c>
      <c r="J19" s="368" t="str">
        <f>IF(H19="Yes",IF(G19="","",INDEX(cost_item_lookup_table[Cost Unit],(MATCH(G19,cost_item_lookup_table[Cost Item],0)))),0)</f>
        <v>Per person/day</v>
      </c>
      <c r="K19" s="305">
        <v>29</v>
      </c>
      <c r="L19" s="305">
        <v>15</v>
      </c>
      <c r="M19" s="305"/>
      <c r="N19" s="305"/>
      <c r="O19" s="305"/>
      <c r="P19" s="305"/>
      <c r="Q19" s="305"/>
      <c r="R19" s="305"/>
      <c r="S19" s="305"/>
      <c r="T19" s="305"/>
      <c r="U19" s="307">
        <f t="shared" si="0"/>
        <v>21750000</v>
      </c>
      <c r="V19" s="307">
        <f t="shared" si="1"/>
        <v>0</v>
      </c>
      <c r="W19" s="307">
        <f t="shared" si="2"/>
        <v>0</v>
      </c>
      <c r="X19" s="307">
        <f t="shared" si="3"/>
        <v>0</v>
      </c>
      <c r="Y19" s="308">
        <f t="shared" si="4"/>
        <v>0</v>
      </c>
      <c r="Z19" s="377">
        <f>SUM(Detailed_budget_table[[#This Row],[Y1 Total Cost Budget Line]:[Y5 Total Cost Budget Line]])</f>
        <v>21750000</v>
      </c>
    </row>
    <row r="20" spans="2:26" ht="15" customHeight="1">
      <c r="B20" s="302" t="s">
        <v>873</v>
      </c>
      <c r="C20" s="71" t="s">
        <v>883</v>
      </c>
      <c r="D20" s="71" t="s">
        <v>907</v>
      </c>
      <c r="E20" s="71"/>
      <c r="F20" s="71" t="s">
        <v>910</v>
      </c>
      <c r="G20" s="71" t="s">
        <v>926</v>
      </c>
      <c r="H20" s="71" t="s">
        <v>870</v>
      </c>
      <c r="I20" s="368">
        <f>IF(Detailed_budget_table[[#This Row],[Unit Cost Available?]]="Yes",IFERROR(INDEX(unit_cost,MATCH(Detailed_budget_table[[#This Row],[Cost Item]],cost_item_lookup,0)),""),0)</f>
        <v>3000</v>
      </c>
      <c r="J20" s="368" t="str">
        <f>IF(H20="Yes",IF(G20="","",INDEX(cost_item_lookup_table[Cost Unit],(MATCH(G20,cost_item_lookup_table[Cost Item],0)))),0)</f>
        <v>Per km</v>
      </c>
      <c r="K20" s="305">
        <v>9000</v>
      </c>
      <c r="L20" s="305">
        <v>15</v>
      </c>
      <c r="M20" s="305"/>
      <c r="N20" s="305"/>
      <c r="O20" s="305"/>
      <c r="P20" s="305"/>
      <c r="Q20" s="305"/>
      <c r="R20" s="305"/>
      <c r="S20" s="305"/>
      <c r="T20" s="305"/>
      <c r="U20" s="307">
        <f t="shared" si="0"/>
        <v>405000000</v>
      </c>
      <c r="V20" s="307">
        <f t="shared" si="1"/>
        <v>0</v>
      </c>
      <c r="W20" s="307">
        <f t="shared" si="2"/>
        <v>0</v>
      </c>
      <c r="X20" s="307">
        <f t="shared" si="3"/>
        <v>0</v>
      </c>
      <c r="Y20" s="308">
        <f t="shared" si="4"/>
        <v>0</v>
      </c>
      <c r="Z20" s="377">
        <f>SUM(Detailed_budget_table[[#This Row],[Y1 Total Cost Budget Line]:[Y5 Total Cost Budget Line]])</f>
        <v>405000000</v>
      </c>
    </row>
    <row r="21" spans="2:26" ht="15" customHeight="1">
      <c r="B21" s="302" t="s">
        <v>873</v>
      </c>
      <c r="C21" s="71" t="s">
        <v>883</v>
      </c>
      <c r="D21" s="71" t="s">
        <v>907</v>
      </c>
      <c r="E21" s="71"/>
      <c r="F21" s="71" t="s">
        <v>910</v>
      </c>
      <c r="G21" s="71" t="s">
        <v>925</v>
      </c>
      <c r="H21" s="71" t="s">
        <v>870</v>
      </c>
      <c r="I21" s="368">
        <f>IF(Detailed_budget_table[[#This Row],[Unit Cost Available?]]="Yes",IFERROR(INDEX(unit_cost,MATCH(Detailed_budget_table[[#This Row],[Cost Item]],cost_item_lookup,0)),""),0)</f>
        <v>28000</v>
      </c>
      <c r="J21" s="368" t="str">
        <f>IF(H21="Yes",IF(G21="","",INDEX(cost_item_lookup_table[Cost Unit],(MATCH(G21,cost_item_lookup_table[Cost Item],0)))),0)</f>
        <v>Per person/day</v>
      </c>
      <c r="K21" s="305">
        <v>1</v>
      </c>
      <c r="L21" s="305">
        <v>15</v>
      </c>
      <c r="M21" s="305"/>
      <c r="N21" s="305"/>
      <c r="O21" s="305"/>
      <c r="P21" s="305"/>
      <c r="Q21" s="305"/>
      <c r="R21" s="305"/>
      <c r="S21" s="305"/>
      <c r="T21" s="305"/>
      <c r="U21" s="307">
        <f t="shared" si="0"/>
        <v>420000</v>
      </c>
      <c r="V21" s="307">
        <f t="shared" si="1"/>
        <v>0</v>
      </c>
      <c r="W21" s="307">
        <f t="shared" si="2"/>
        <v>0</v>
      </c>
      <c r="X21" s="307">
        <f t="shared" si="3"/>
        <v>0</v>
      </c>
      <c r="Y21" s="308">
        <f t="shared" si="4"/>
        <v>0</v>
      </c>
      <c r="Z21" s="377">
        <f>SUM(Detailed_budget_table[[#This Row],[Y1 Total Cost Budget Line]:[Y5 Total Cost Budget Line]])</f>
        <v>420000</v>
      </c>
    </row>
    <row r="22" spans="2:26" ht="15" customHeight="1">
      <c r="B22" s="302" t="s">
        <v>873</v>
      </c>
      <c r="C22" s="71" t="s">
        <v>883</v>
      </c>
      <c r="D22" s="71" t="s">
        <v>907</v>
      </c>
      <c r="E22" s="71"/>
      <c r="F22" s="71" t="s">
        <v>910</v>
      </c>
      <c r="G22" s="71" t="s">
        <v>925</v>
      </c>
      <c r="H22" s="71" t="s">
        <v>870</v>
      </c>
      <c r="I22" s="368">
        <f>IF(Detailed_budget_table[[#This Row],[Unit Cost Available?]]="Yes",IFERROR(INDEX(unit_cost,MATCH(Detailed_budget_table[[#This Row],[Cost Item]],cost_item_lookup,0)),""),0)</f>
        <v>28000</v>
      </c>
      <c r="J22" s="368" t="str">
        <f>IF(H22="Yes",IF(G22="","",INDEX(cost_item_lookup_table[Cost Unit],(MATCH(G22,cost_item_lookup_table[Cost Item],0)))),0)</f>
        <v>Per person/day</v>
      </c>
      <c r="K22" s="305">
        <v>29</v>
      </c>
      <c r="L22" s="305">
        <v>15</v>
      </c>
      <c r="M22" s="305"/>
      <c r="N22" s="305"/>
      <c r="O22" s="305"/>
      <c r="P22" s="305"/>
      <c r="Q22" s="305"/>
      <c r="R22" s="305"/>
      <c r="S22" s="305"/>
      <c r="T22" s="305"/>
      <c r="U22" s="307">
        <f t="shared" si="0"/>
        <v>12180000</v>
      </c>
      <c r="V22" s="307">
        <f t="shared" si="1"/>
        <v>0</v>
      </c>
      <c r="W22" s="307">
        <f t="shared" si="2"/>
        <v>0</v>
      </c>
      <c r="X22" s="307">
        <f t="shared" si="3"/>
        <v>0</v>
      </c>
      <c r="Y22" s="308">
        <f t="shared" si="4"/>
        <v>0</v>
      </c>
      <c r="Z22" s="377">
        <f>SUM(Detailed_budget_table[[#This Row],[Y1 Total Cost Budget Line]:[Y5 Total Cost Budget Line]])</f>
        <v>12180000</v>
      </c>
    </row>
    <row r="23" spans="2:26" ht="15" customHeight="1">
      <c r="B23" s="302"/>
      <c r="C23" s="71"/>
      <c r="D23" s="71"/>
      <c r="E23" s="71"/>
      <c r="F23" s="71"/>
      <c r="G23" s="71"/>
      <c r="H23" s="71"/>
      <c r="I23" s="368">
        <f>IF(Detailed_budget_table[[#This Row],[Unit Cost Available?]]="Yes",IFERROR(INDEX(unit_cost,MATCH(Detailed_budget_table[[#This Row],[Cost Item]],cost_item_lookup,0)),""),0)</f>
        <v>0</v>
      </c>
      <c r="J23" s="368">
        <f>IF(H23="Yes",IF(G23="","",INDEX(cost_item_lookup_table[Cost Unit],(MATCH(G23,cost_item_lookup_table[Cost Item],0)))),0)</f>
        <v>0</v>
      </c>
      <c r="K23" s="305"/>
      <c r="L23" s="305"/>
      <c r="M23" s="305"/>
      <c r="N23" s="305"/>
      <c r="O23" s="305"/>
      <c r="P23" s="305"/>
      <c r="Q23" s="305"/>
      <c r="R23" s="305"/>
      <c r="S23" s="305"/>
      <c r="T23" s="305"/>
      <c r="U23" s="307">
        <f t="shared" si="0"/>
        <v>0</v>
      </c>
      <c r="V23" s="307">
        <f t="shared" si="1"/>
        <v>0</v>
      </c>
      <c r="W23" s="307">
        <f t="shared" si="2"/>
        <v>0</v>
      </c>
      <c r="X23" s="307">
        <f t="shared" si="3"/>
        <v>0</v>
      </c>
      <c r="Y23" s="308">
        <f t="shared" si="4"/>
        <v>0</v>
      </c>
      <c r="Z23" s="377">
        <f>SUM(Detailed_budget_table[[#This Row],[Y1 Total Cost Budget Line]:[Y5 Total Cost Budget Line]])</f>
        <v>0</v>
      </c>
    </row>
    <row r="24" spans="2:26" ht="15" customHeight="1">
      <c r="B24" s="302"/>
      <c r="C24" s="71"/>
      <c r="D24" s="71"/>
      <c r="E24" s="71"/>
      <c r="F24" s="71"/>
      <c r="G24" s="71"/>
      <c r="H24" s="71"/>
      <c r="I24" s="368">
        <f>IF(Detailed_budget_table[[#This Row],[Unit Cost Available?]]="Yes",IFERROR(INDEX(unit_cost,MATCH(Detailed_budget_table[[#This Row],[Cost Item]],cost_item_lookup,0)),""),0)</f>
        <v>0</v>
      </c>
      <c r="J24" s="368">
        <f>IF(H24="Yes",IF(G24="","",INDEX(cost_item_lookup_table[Cost Unit],(MATCH(G24,cost_item_lookup_table[Cost Item],0)))),0)</f>
        <v>0</v>
      </c>
      <c r="K24" s="305"/>
      <c r="L24" s="305"/>
      <c r="M24" s="305"/>
      <c r="N24" s="305"/>
      <c r="O24" s="305"/>
      <c r="P24" s="305"/>
      <c r="Q24" s="305"/>
      <c r="R24" s="305"/>
      <c r="S24" s="305"/>
      <c r="T24" s="305"/>
      <c r="U24" s="307">
        <f t="shared" si="0"/>
        <v>0</v>
      </c>
      <c r="V24" s="307">
        <f t="shared" si="1"/>
        <v>0</v>
      </c>
      <c r="W24" s="307">
        <f t="shared" si="2"/>
        <v>0</v>
      </c>
      <c r="X24" s="307">
        <f t="shared" si="3"/>
        <v>0</v>
      </c>
      <c r="Y24" s="308">
        <f t="shared" si="4"/>
        <v>0</v>
      </c>
      <c r="Z24" s="377">
        <f>SUM(Detailed_budget_table[[#This Row],[Y1 Total Cost Budget Line]:[Y5 Total Cost Budget Line]])</f>
        <v>0</v>
      </c>
    </row>
    <row r="25" spans="2:26" ht="15" customHeight="1">
      <c r="B25" s="302"/>
      <c r="C25" s="71"/>
      <c r="D25" s="71"/>
      <c r="E25" s="71"/>
      <c r="F25" s="71"/>
      <c r="G25" s="71"/>
      <c r="H25" s="71"/>
      <c r="I25" s="368">
        <f>IF(Detailed_budget_table[[#This Row],[Unit Cost Available?]]="Yes",IFERROR(INDEX(unit_cost,MATCH(Detailed_budget_table[[#This Row],[Cost Item]],cost_item_lookup,0)),""),0)</f>
        <v>0</v>
      </c>
      <c r="J25" s="368">
        <f>IF(H25="Yes",IF(G25="","",INDEX(cost_item_lookup_table[Cost Unit],(MATCH(G25,cost_item_lookup_table[Cost Item],0)))),0)</f>
        <v>0</v>
      </c>
      <c r="K25" s="305"/>
      <c r="L25" s="305"/>
      <c r="M25" s="305"/>
      <c r="N25" s="305"/>
      <c r="O25" s="305"/>
      <c r="P25" s="305"/>
      <c r="Q25" s="305"/>
      <c r="R25" s="305"/>
      <c r="S25" s="305"/>
      <c r="T25" s="305"/>
      <c r="U25" s="307">
        <f t="shared" si="0"/>
        <v>0</v>
      </c>
      <c r="V25" s="307">
        <f t="shared" si="1"/>
        <v>0</v>
      </c>
      <c r="W25" s="307">
        <f t="shared" si="2"/>
        <v>0</v>
      </c>
      <c r="X25" s="307">
        <f t="shared" si="3"/>
        <v>0</v>
      </c>
      <c r="Y25" s="308">
        <f t="shared" si="4"/>
        <v>0</v>
      </c>
      <c r="Z25" s="377">
        <f>SUM(Detailed_budget_table[[#This Row],[Y1 Total Cost Budget Line]:[Y5 Total Cost Budget Line]])</f>
        <v>0</v>
      </c>
    </row>
    <row r="26" spans="2:26" ht="15" customHeight="1">
      <c r="B26" s="302"/>
      <c r="C26" s="71"/>
      <c r="D26" s="71"/>
      <c r="E26" s="71"/>
      <c r="F26" s="71"/>
      <c r="G26" s="71"/>
      <c r="H26" s="71"/>
      <c r="I26" s="368">
        <f>IF(Detailed_budget_table[[#This Row],[Unit Cost Available?]]="Yes",IFERROR(INDEX(unit_cost,MATCH(Detailed_budget_table[[#This Row],[Cost Item]],cost_item_lookup,0)),""),0)</f>
        <v>0</v>
      </c>
      <c r="J26" s="368">
        <f>IF(H26="Yes",IF(G26="","",INDEX(cost_item_lookup_table[Cost Unit],(MATCH(G26,cost_item_lookup_table[Cost Item],0)))),0)</f>
        <v>0</v>
      </c>
      <c r="K26" s="305"/>
      <c r="L26" s="305"/>
      <c r="M26" s="305"/>
      <c r="N26" s="305"/>
      <c r="O26" s="305"/>
      <c r="P26" s="305"/>
      <c r="Q26" s="305"/>
      <c r="R26" s="305"/>
      <c r="S26" s="305"/>
      <c r="T26" s="305"/>
      <c r="U26" s="307">
        <f t="shared" si="0"/>
        <v>0</v>
      </c>
      <c r="V26" s="307">
        <f t="shared" si="1"/>
        <v>0</v>
      </c>
      <c r="W26" s="307">
        <f t="shared" si="2"/>
        <v>0</v>
      </c>
      <c r="X26" s="307">
        <f t="shared" si="3"/>
        <v>0</v>
      </c>
      <c r="Y26" s="308">
        <f t="shared" si="4"/>
        <v>0</v>
      </c>
      <c r="Z26" s="377">
        <f>SUM(Detailed_budget_table[[#This Row],[Y1 Total Cost Budget Line]:[Y5 Total Cost Budget Line]])</f>
        <v>0</v>
      </c>
    </row>
    <row r="27" spans="2:26" ht="15" customHeight="1">
      <c r="B27" s="302"/>
      <c r="C27" s="71"/>
      <c r="D27" s="71"/>
      <c r="E27" s="71"/>
      <c r="F27" s="71"/>
      <c r="G27" s="71"/>
      <c r="H27" s="71"/>
      <c r="I27" s="368">
        <f>IF(Detailed_budget_table[[#This Row],[Unit Cost Available?]]="Yes",IFERROR(INDEX(unit_cost,MATCH(Detailed_budget_table[[#This Row],[Cost Item]],cost_item_lookup,0)),""),0)</f>
        <v>0</v>
      </c>
      <c r="J27" s="368">
        <f>IF(H27="Yes",IF(G27="","",INDEX(cost_item_lookup_table[Cost Unit],(MATCH(G27,cost_item_lookup_table[Cost Item],0)))),0)</f>
        <v>0</v>
      </c>
      <c r="K27" s="305"/>
      <c r="L27" s="305"/>
      <c r="M27" s="305"/>
      <c r="N27" s="305"/>
      <c r="O27" s="305"/>
      <c r="P27" s="305"/>
      <c r="Q27" s="305"/>
      <c r="R27" s="305"/>
      <c r="S27" s="305"/>
      <c r="T27" s="305"/>
      <c r="U27" s="307">
        <f t="shared" si="0"/>
        <v>0</v>
      </c>
      <c r="V27" s="307">
        <f t="shared" si="1"/>
        <v>0</v>
      </c>
      <c r="W27" s="307">
        <f t="shared" si="2"/>
        <v>0</v>
      </c>
      <c r="X27" s="307">
        <f t="shared" si="3"/>
        <v>0</v>
      </c>
      <c r="Y27" s="308">
        <f t="shared" si="4"/>
        <v>0</v>
      </c>
      <c r="Z27" s="377">
        <f>SUM(Detailed_budget_table[[#This Row],[Y1 Total Cost Budget Line]:[Y5 Total Cost Budget Line]])</f>
        <v>0</v>
      </c>
    </row>
    <row r="28" spans="2:26" ht="15" customHeight="1">
      <c r="B28" s="302"/>
      <c r="C28" s="71"/>
      <c r="D28" s="71"/>
      <c r="E28" s="71"/>
      <c r="F28" s="71"/>
      <c r="G28" s="71"/>
      <c r="H28" s="71"/>
      <c r="I28" s="368">
        <f>IF(Detailed_budget_table[[#This Row],[Unit Cost Available?]]="Yes",IFERROR(INDEX(unit_cost,MATCH(Detailed_budget_table[[#This Row],[Cost Item]],cost_item_lookup,0)),""),0)</f>
        <v>0</v>
      </c>
      <c r="J28" s="368">
        <f>IF(H28="Yes",IF(G28="","",INDEX(cost_item_lookup_table[Cost Unit],(MATCH(G28,cost_item_lookup_table[Cost Item],0)))),0)</f>
        <v>0</v>
      </c>
      <c r="K28" s="305"/>
      <c r="L28" s="305"/>
      <c r="M28" s="305"/>
      <c r="N28" s="305"/>
      <c r="O28" s="305"/>
      <c r="P28" s="305"/>
      <c r="Q28" s="305"/>
      <c r="R28" s="305"/>
      <c r="S28" s="305"/>
      <c r="T28" s="305"/>
      <c r="U28" s="307">
        <f t="shared" si="0"/>
        <v>0</v>
      </c>
      <c r="V28" s="307">
        <f t="shared" si="1"/>
        <v>0</v>
      </c>
      <c r="W28" s="307">
        <f t="shared" si="2"/>
        <v>0</v>
      </c>
      <c r="X28" s="307">
        <f t="shared" si="3"/>
        <v>0</v>
      </c>
      <c r="Y28" s="308">
        <f t="shared" si="4"/>
        <v>0</v>
      </c>
      <c r="Z28" s="377">
        <f>SUM(Detailed_budget_table[[#This Row],[Y1 Total Cost Budget Line]:[Y5 Total Cost Budget Line]])</f>
        <v>0</v>
      </c>
    </row>
    <row r="29" spans="2:26" ht="15" customHeight="1">
      <c r="B29" s="302"/>
      <c r="C29" s="71"/>
      <c r="D29" s="71"/>
      <c r="E29" s="71"/>
      <c r="F29" s="71"/>
      <c r="G29" s="71"/>
      <c r="H29" s="71"/>
      <c r="I29" s="368">
        <f>IF(Detailed_budget_table[[#This Row],[Unit Cost Available?]]="Yes",IFERROR(INDEX(unit_cost,MATCH(Detailed_budget_table[[#This Row],[Cost Item]],cost_item_lookup,0)),""),0)</f>
        <v>0</v>
      </c>
      <c r="J29" s="368">
        <f>IF(H29="Yes",IF(G29="","",INDEX(cost_item_lookup_table[Cost Unit],(MATCH(G29,cost_item_lookup_table[Cost Item],0)))),0)</f>
        <v>0</v>
      </c>
      <c r="K29" s="305"/>
      <c r="L29" s="305"/>
      <c r="M29" s="305"/>
      <c r="N29" s="305"/>
      <c r="O29" s="305"/>
      <c r="P29" s="305"/>
      <c r="Q29" s="305"/>
      <c r="R29" s="305"/>
      <c r="S29" s="305"/>
      <c r="T29" s="305"/>
      <c r="U29" s="307">
        <f t="shared" si="0"/>
        <v>0</v>
      </c>
      <c r="V29" s="307">
        <f t="shared" si="1"/>
        <v>0</v>
      </c>
      <c r="W29" s="307">
        <f t="shared" si="2"/>
        <v>0</v>
      </c>
      <c r="X29" s="307">
        <f t="shared" si="3"/>
        <v>0</v>
      </c>
      <c r="Y29" s="308">
        <f t="shared" si="4"/>
        <v>0</v>
      </c>
      <c r="Z29" s="377">
        <f>SUM(Detailed_budget_table[[#This Row],[Y1 Total Cost Budget Line]:[Y5 Total Cost Budget Line]])</f>
        <v>0</v>
      </c>
    </row>
    <row r="30" spans="2:26" ht="15" customHeight="1">
      <c r="B30" s="302"/>
      <c r="C30" s="71"/>
      <c r="D30" s="71"/>
      <c r="E30" s="71"/>
      <c r="F30" s="71"/>
      <c r="G30" s="71"/>
      <c r="H30" s="71"/>
      <c r="I30" s="368">
        <f>IF(Detailed_budget_table[[#This Row],[Unit Cost Available?]]="Yes",IFERROR(INDEX(unit_cost,MATCH(Detailed_budget_table[[#This Row],[Cost Item]],cost_item_lookup,0)),""),0)</f>
        <v>0</v>
      </c>
      <c r="J30" s="368">
        <f>IF(H30="Yes",IF(G30="","",INDEX(cost_item_lookup_table[Cost Unit],(MATCH(G30,cost_item_lookup_table[Cost Item],0)))),0)</f>
        <v>0</v>
      </c>
      <c r="K30" s="305"/>
      <c r="L30" s="305"/>
      <c r="M30" s="305"/>
      <c r="N30" s="305"/>
      <c r="O30" s="305"/>
      <c r="P30" s="305"/>
      <c r="Q30" s="305"/>
      <c r="R30" s="305"/>
      <c r="S30" s="305"/>
      <c r="T30" s="305"/>
      <c r="U30" s="307">
        <f t="shared" si="0"/>
        <v>0</v>
      </c>
      <c r="V30" s="307">
        <f t="shared" si="1"/>
        <v>0</v>
      </c>
      <c r="W30" s="307">
        <f t="shared" si="2"/>
        <v>0</v>
      </c>
      <c r="X30" s="307">
        <f t="shared" si="3"/>
        <v>0</v>
      </c>
      <c r="Y30" s="308">
        <f t="shared" si="4"/>
        <v>0</v>
      </c>
      <c r="Z30" s="377">
        <f>SUM(Detailed_budget_table[[#This Row],[Y1 Total Cost Budget Line]:[Y5 Total Cost Budget Line]])</f>
        <v>0</v>
      </c>
    </row>
    <row r="31" spans="2:26" ht="15" customHeight="1">
      <c r="B31" s="302"/>
      <c r="C31" s="71"/>
      <c r="D31" s="71"/>
      <c r="E31" s="71"/>
      <c r="F31" s="71"/>
      <c r="G31" s="71"/>
      <c r="H31" s="71"/>
      <c r="I31" s="368">
        <f>IF(Detailed_budget_table[[#This Row],[Unit Cost Available?]]="Yes",IFERROR(INDEX(unit_cost,MATCH(Detailed_budget_table[[#This Row],[Cost Item]],cost_item_lookup,0)),""),0)</f>
        <v>0</v>
      </c>
      <c r="J31" s="368">
        <f>IF(H31="Yes",IF(G31="","",INDEX(cost_item_lookup_table[Cost Unit],(MATCH(G31,cost_item_lookup_table[Cost Item],0)))),0)</f>
        <v>0</v>
      </c>
      <c r="K31" s="305"/>
      <c r="L31" s="305"/>
      <c r="M31" s="305"/>
      <c r="N31" s="305"/>
      <c r="O31" s="305"/>
      <c r="P31" s="305"/>
      <c r="Q31" s="305"/>
      <c r="R31" s="305"/>
      <c r="S31" s="305"/>
      <c r="T31" s="305"/>
      <c r="U31" s="307">
        <f t="shared" si="0"/>
        <v>0</v>
      </c>
      <c r="V31" s="307">
        <f t="shared" si="1"/>
        <v>0</v>
      </c>
      <c r="W31" s="307">
        <f t="shared" si="2"/>
        <v>0</v>
      </c>
      <c r="X31" s="307">
        <f t="shared" si="3"/>
        <v>0</v>
      </c>
      <c r="Y31" s="308">
        <f t="shared" si="4"/>
        <v>0</v>
      </c>
      <c r="Z31" s="377">
        <f>SUM(Detailed_budget_table[[#This Row],[Y1 Total Cost Budget Line]:[Y5 Total Cost Budget Line]])</f>
        <v>0</v>
      </c>
    </row>
    <row r="32" spans="2:26" ht="15" customHeight="1">
      <c r="B32" s="302"/>
      <c r="C32" s="71"/>
      <c r="D32" s="71"/>
      <c r="E32" s="71"/>
      <c r="F32" s="71"/>
      <c r="G32" s="71"/>
      <c r="H32" s="71"/>
      <c r="I32" s="368">
        <f>IF(Detailed_budget_table[[#This Row],[Unit Cost Available?]]="Yes",IFERROR(INDEX(unit_cost,MATCH(Detailed_budget_table[[#This Row],[Cost Item]],cost_item_lookup,0)),""),0)</f>
        <v>0</v>
      </c>
      <c r="J32" s="368">
        <f>IF(H32="Yes",IF(G32="","",INDEX(cost_item_lookup_table[Cost Unit],(MATCH(G32,cost_item_lookup_table[Cost Item],0)))),0)</f>
        <v>0</v>
      </c>
      <c r="K32" s="305"/>
      <c r="L32" s="305"/>
      <c r="M32" s="305"/>
      <c r="N32" s="305"/>
      <c r="O32" s="305"/>
      <c r="P32" s="305"/>
      <c r="Q32" s="305"/>
      <c r="R32" s="305"/>
      <c r="S32" s="305"/>
      <c r="T32" s="305"/>
      <c r="U32" s="307">
        <f t="shared" si="0"/>
        <v>0</v>
      </c>
      <c r="V32" s="307">
        <f t="shared" si="1"/>
        <v>0</v>
      </c>
      <c r="W32" s="307">
        <f t="shared" si="2"/>
        <v>0</v>
      </c>
      <c r="X32" s="307">
        <f t="shared" si="3"/>
        <v>0</v>
      </c>
      <c r="Y32" s="308">
        <f t="shared" si="4"/>
        <v>0</v>
      </c>
      <c r="Z32" s="377">
        <f>SUM(Detailed_budget_table[[#This Row],[Y1 Total Cost Budget Line]:[Y5 Total Cost Budget Line]])</f>
        <v>0</v>
      </c>
    </row>
    <row r="33" spans="2:26" ht="15" customHeight="1">
      <c r="B33" s="302"/>
      <c r="C33" s="71"/>
      <c r="D33" s="71"/>
      <c r="E33" s="71"/>
      <c r="F33" s="71"/>
      <c r="G33" s="71"/>
      <c r="H33" s="71"/>
      <c r="I33" s="368">
        <f>IF(Detailed_budget_table[[#This Row],[Unit Cost Available?]]="Yes",IFERROR(INDEX(unit_cost,MATCH(Detailed_budget_table[[#This Row],[Cost Item]],cost_item_lookup,0)),""),0)</f>
        <v>0</v>
      </c>
      <c r="J33" s="368">
        <f>IF(H33="Yes",IF(G33="","",INDEX(cost_item_lookup_table[Cost Unit],(MATCH(G33,cost_item_lookup_table[Cost Item],0)))),0)</f>
        <v>0</v>
      </c>
      <c r="K33" s="305"/>
      <c r="L33" s="305"/>
      <c r="M33" s="305"/>
      <c r="N33" s="305"/>
      <c r="O33" s="305"/>
      <c r="P33" s="305"/>
      <c r="Q33" s="305"/>
      <c r="R33" s="305"/>
      <c r="S33" s="305"/>
      <c r="T33" s="305"/>
      <c r="U33" s="307">
        <f t="shared" si="0"/>
        <v>0</v>
      </c>
      <c r="V33" s="307">
        <f t="shared" si="1"/>
        <v>0</v>
      </c>
      <c r="W33" s="307">
        <f t="shared" si="2"/>
        <v>0</v>
      </c>
      <c r="X33" s="307">
        <f t="shared" si="3"/>
        <v>0</v>
      </c>
      <c r="Y33" s="308">
        <f t="shared" si="4"/>
        <v>0</v>
      </c>
      <c r="Z33" s="377">
        <f>SUM(Detailed_budget_table[[#This Row],[Y1 Total Cost Budget Line]:[Y5 Total Cost Budget Line]])</f>
        <v>0</v>
      </c>
    </row>
    <row r="34" spans="2:26" ht="15" customHeight="1">
      <c r="B34" s="302"/>
      <c r="C34" s="71"/>
      <c r="D34" s="71"/>
      <c r="E34" s="71"/>
      <c r="F34" s="71"/>
      <c r="G34" s="71"/>
      <c r="H34" s="71"/>
      <c r="I34" s="368">
        <f>IF(Detailed_budget_table[[#This Row],[Unit Cost Available?]]="Yes",IFERROR(INDEX(unit_cost,MATCH(Detailed_budget_table[[#This Row],[Cost Item]],cost_item_lookup,0)),""),0)</f>
        <v>0</v>
      </c>
      <c r="J34" s="368">
        <f>IF(H34="Yes",IF(G34="","",INDEX(cost_item_lookup_table[Cost Unit],(MATCH(G34,cost_item_lookup_table[Cost Item],0)))),0)</f>
        <v>0</v>
      </c>
      <c r="K34" s="305"/>
      <c r="L34" s="305"/>
      <c r="M34" s="305"/>
      <c r="N34" s="305"/>
      <c r="O34" s="305"/>
      <c r="P34" s="305"/>
      <c r="Q34" s="305"/>
      <c r="R34" s="305"/>
      <c r="S34" s="305"/>
      <c r="T34" s="305"/>
      <c r="U34" s="307">
        <f t="shared" si="0"/>
        <v>0</v>
      </c>
      <c r="V34" s="307">
        <f t="shared" si="1"/>
        <v>0</v>
      </c>
      <c r="W34" s="307">
        <f t="shared" si="2"/>
        <v>0</v>
      </c>
      <c r="X34" s="307">
        <f t="shared" si="3"/>
        <v>0</v>
      </c>
      <c r="Y34" s="308">
        <f t="shared" si="4"/>
        <v>0</v>
      </c>
      <c r="Z34" s="377">
        <f>SUM(Detailed_budget_table[[#This Row],[Y1 Total Cost Budget Line]:[Y5 Total Cost Budget Line]])</f>
        <v>0</v>
      </c>
    </row>
    <row r="35" spans="2:26" ht="15" customHeight="1">
      <c r="B35" s="302"/>
      <c r="C35" s="71"/>
      <c r="D35" s="71"/>
      <c r="E35" s="71"/>
      <c r="F35" s="71"/>
      <c r="G35" s="71"/>
      <c r="H35" s="71"/>
      <c r="I35" s="368">
        <f>IF(Detailed_budget_table[[#This Row],[Unit Cost Available?]]="Yes",IFERROR(INDEX(unit_cost,MATCH(Detailed_budget_table[[#This Row],[Cost Item]],cost_item_lookup,0)),""),0)</f>
        <v>0</v>
      </c>
      <c r="J35" s="368">
        <f>IF(H35="Yes",IF(G35="","",INDEX(cost_item_lookup_table[Cost Unit],(MATCH(G35,cost_item_lookup_table[Cost Item],0)))),0)</f>
        <v>0</v>
      </c>
      <c r="K35" s="305"/>
      <c r="L35" s="305"/>
      <c r="M35" s="305"/>
      <c r="N35" s="305"/>
      <c r="O35" s="305"/>
      <c r="P35" s="305"/>
      <c r="Q35" s="305"/>
      <c r="R35" s="305"/>
      <c r="S35" s="305"/>
      <c r="T35" s="305"/>
      <c r="U35" s="307">
        <f t="shared" si="0"/>
        <v>0</v>
      </c>
      <c r="V35" s="307">
        <f t="shared" si="1"/>
        <v>0</v>
      </c>
      <c r="W35" s="307">
        <f t="shared" si="2"/>
        <v>0</v>
      </c>
      <c r="X35" s="307">
        <f t="shared" si="3"/>
        <v>0</v>
      </c>
      <c r="Y35" s="308">
        <f t="shared" si="4"/>
        <v>0</v>
      </c>
      <c r="Z35" s="377">
        <f>SUM(Detailed_budget_table[[#This Row],[Y1 Total Cost Budget Line]:[Y5 Total Cost Budget Line]])</f>
        <v>0</v>
      </c>
    </row>
    <row r="36" spans="2:26" ht="15" customHeight="1">
      <c r="B36" s="302"/>
      <c r="C36" s="71"/>
      <c r="D36" s="71"/>
      <c r="E36" s="71"/>
      <c r="F36" s="71"/>
      <c r="G36" s="71"/>
      <c r="H36" s="71"/>
      <c r="I36" s="368">
        <f>IF(Detailed_budget_table[[#This Row],[Unit Cost Available?]]="Yes",IFERROR(INDEX(unit_cost,MATCH(Detailed_budget_table[[#This Row],[Cost Item]],cost_item_lookup,0)),""),0)</f>
        <v>0</v>
      </c>
      <c r="J36" s="368">
        <f>IF(H36="Yes",IF(G36="","",INDEX(cost_item_lookup_table[Cost Unit],(MATCH(G36,cost_item_lookup_table[Cost Item],0)))),0)</f>
        <v>0</v>
      </c>
      <c r="K36" s="305"/>
      <c r="L36" s="305"/>
      <c r="M36" s="305"/>
      <c r="N36" s="305"/>
      <c r="O36" s="305"/>
      <c r="P36" s="305"/>
      <c r="Q36" s="305"/>
      <c r="R36" s="305"/>
      <c r="S36" s="305"/>
      <c r="T36" s="305"/>
      <c r="U36" s="307">
        <f t="shared" si="0"/>
        <v>0</v>
      </c>
      <c r="V36" s="307">
        <f t="shared" si="1"/>
        <v>0</v>
      </c>
      <c r="W36" s="307">
        <f t="shared" si="2"/>
        <v>0</v>
      </c>
      <c r="X36" s="307">
        <f t="shared" si="3"/>
        <v>0</v>
      </c>
      <c r="Y36" s="308">
        <f t="shared" si="4"/>
        <v>0</v>
      </c>
      <c r="Z36" s="377">
        <f>SUM(Detailed_budget_table[[#This Row],[Y1 Total Cost Budget Line]:[Y5 Total Cost Budget Line]])</f>
        <v>0</v>
      </c>
    </row>
    <row r="37" spans="2:26" ht="15" customHeight="1">
      <c r="B37" s="302"/>
      <c r="C37" s="71"/>
      <c r="D37" s="71"/>
      <c r="E37" s="71"/>
      <c r="F37" s="71"/>
      <c r="G37" s="71"/>
      <c r="H37" s="71"/>
      <c r="I37" s="368">
        <f>IF(Detailed_budget_table[[#This Row],[Unit Cost Available?]]="Yes",IFERROR(INDEX(unit_cost,MATCH(Detailed_budget_table[[#This Row],[Cost Item]],cost_item_lookup,0)),""),0)</f>
        <v>0</v>
      </c>
      <c r="J37" s="368">
        <f>IF(H37="Yes",IF(G37="","",INDEX(cost_item_lookup_table[Cost Unit],(MATCH(G37,cost_item_lookup_table[Cost Item],0)))),0)</f>
        <v>0</v>
      </c>
      <c r="K37" s="305"/>
      <c r="L37" s="305"/>
      <c r="M37" s="305"/>
      <c r="N37" s="305"/>
      <c r="O37" s="305"/>
      <c r="P37" s="305"/>
      <c r="Q37" s="305"/>
      <c r="R37" s="305"/>
      <c r="S37" s="305"/>
      <c r="T37" s="305"/>
      <c r="U37" s="307">
        <f t="shared" si="0"/>
        <v>0</v>
      </c>
      <c r="V37" s="307">
        <f t="shared" si="1"/>
        <v>0</v>
      </c>
      <c r="W37" s="307">
        <f t="shared" si="2"/>
        <v>0</v>
      </c>
      <c r="X37" s="307">
        <f t="shared" si="3"/>
        <v>0</v>
      </c>
      <c r="Y37" s="308">
        <f t="shared" si="4"/>
        <v>0</v>
      </c>
      <c r="Z37" s="377">
        <f>SUM(Detailed_budget_table[[#This Row],[Y1 Total Cost Budget Line]:[Y5 Total Cost Budget Line]])</f>
        <v>0</v>
      </c>
    </row>
    <row r="38" spans="2:26" ht="15" customHeight="1">
      <c r="B38" s="302"/>
      <c r="C38" s="71"/>
      <c r="D38" s="71"/>
      <c r="E38" s="71"/>
      <c r="F38" s="71"/>
      <c r="G38" s="71"/>
      <c r="H38" s="71"/>
      <c r="I38" s="368">
        <f>IF(Detailed_budget_table[[#This Row],[Unit Cost Available?]]="Yes",IFERROR(INDEX(unit_cost,MATCH(Detailed_budget_table[[#This Row],[Cost Item]],cost_item_lookup,0)),""),0)</f>
        <v>0</v>
      </c>
      <c r="J38" s="368">
        <f>IF(H38="Yes",IF(G38="","",INDEX(cost_item_lookup_table[Cost Unit],(MATCH(G38,cost_item_lookup_table[Cost Item],0)))),0)</f>
        <v>0</v>
      </c>
      <c r="K38" s="305"/>
      <c r="L38" s="305"/>
      <c r="M38" s="305"/>
      <c r="N38" s="305"/>
      <c r="O38" s="305"/>
      <c r="P38" s="305"/>
      <c r="Q38" s="305"/>
      <c r="R38" s="305"/>
      <c r="S38" s="305"/>
      <c r="T38" s="305"/>
      <c r="U38" s="307">
        <f t="shared" si="0"/>
        <v>0</v>
      </c>
      <c r="V38" s="307">
        <f t="shared" si="1"/>
        <v>0</v>
      </c>
      <c r="W38" s="307">
        <f t="shared" si="2"/>
        <v>0</v>
      </c>
      <c r="X38" s="307">
        <f t="shared" si="3"/>
        <v>0</v>
      </c>
      <c r="Y38" s="308">
        <f t="shared" si="4"/>
        <v>0</v>
      </c>
      <c r="Z38" s="377">
        <f>SUM(Detailed_budget_table[[#This Row],[Y1 Total Cost Budget Line]:[Y5 Total Cost Budget Line]])</f>
        <v>0</v>
      </c>
    </row>
    <row r="39" spans="2:26" ht="15" customHeight="1">
      <c r="B39" s="302"/>
      <c r="C39" s="71"/>
      <c r="D39" s="71"/>
      <c r="E39" s="71"/>
      <c r="F39" s="71"/>
      <c r="G39" s="71"/>
      <c r="H39" s="71"/>
      <c r="I39" s="368">
        <f>IF(Detailed_budget_table[[#This Row],[Unit Cost Available?]]="Yes",IFERROR(INDEX(unit_cost,MATCH(Detailed_budget_table[[#This Row],[Cost Item]],cost_item_lookup,0)),""),0)</f>
        <v>0</v>
      </c>
      <c r="J39" s="368">
        <f>IF(H39="Yes",IF(G39="","",INDEX(cost_item_lookup_table[Cost Unit],(MATCH(G39,cost_item_lookup_table[Cost Item],0)))),0)</f>
        <v>0</v>
      </c>
      <c r="K39" s="305"/>
      <c r="L39" s="305"/>
      <c r="M39" s="305"/>
      <c r="N39" s="305"/>
      <c r="O39" s="305"/>
      <c r="P39" s="305"/>
      <c r="Q39" s="305"/>
      <c r="R39" s="305"/>
      <c r="S39" s="305"/>
      <c r="T39" s="305"/>
      <c r="U39" s="307">
        <f t="shared" ref="U39:U70" si="5">IF(IF(OR(K39="",L39="",$I39=""),"",K39*L39*$I39)="",0,K39*L39*$I39)</f>
        <v>0</v>
      </c>
      <c r="V39" s="307">
        <f t="shared" si="1"/>
        <v>0</v>
      </c>
      <c r="W39" s="307">
        <f t="shared" si="2"/>
        <v>0</v>
      </c>
      <c r="X39" s="307">
        <f t="shared" si="3"/>
        <v>0</v>
      </c>
      <c r="Y39" s="308">
        <f t="shared" si="4"/>
        <v>0</v>
      </c>
      <c r="Z39" s="377">
        <f>SUM(Detailed_budget_table[[#This Row],[Y1 Total Cost Budget Line]:[Y5 Total Cost Budget Line]])</f>
        <v>0</v>
      </c>
    </row>
    <row r="40" spans="2:26" ht="15" customHeight="1">
      <c r="B40" s="302"/>
      <c r="C40" s="71"/>
      <c r="D40" s="71"/>
      <c r="E40" s="71"/>
      <c r="F40" s="71"/>
      <c r="G40" s="71"/>
      <c r="H40" s="71"/>
      <c r="I40" s="368">
        <f>IF(Detailed_budget_table[[#This Row],[Unit Cost Available?]]="Yes",IFERROR(INDEX(unit_cost,MATCH(Detailed_budget_table[[#This Row],[Cost Item]],cost_item_lookup,0)),""),0)</f>
        <v>0</v>
      </c>
      <c r="J40" s="368">
        <f>IF(H40="Yes",IF(G40="","",INDEX(cost_item_lookup_table[Cost Unit],(MATCH(G40,cost_item_lookup_table[Cost Item],0)))),0)</f>
        <v>0</v>
      </c>
      <c r="K40" s="305"/>
      <c r="L40" s="305"/>
      <c r="M40" s="305"/>
      <c r="N40" s="305"/>
      <c r="O40" s="305"/>
      <c r="P40" s="305"/>
      <c r="Q40" s="305"/>
      <c r="R40" s="305"/>
      <c r="S40" s="305"/>
      <c r="T40" s="305"/>
      <c r="U40" s="307">
        <f t="shared" si="5"/>
        <v>0</v>
      </c>
      <c r="V40" s="307">
        <f t="shared" si="1"/>
        <v>0</v>
      </c>
      <c r="W40" s="307">
        <f t="shared" si="2"/>
        <v>0</v>
      </c>
      <c r="X40" s="307">
        <f t="shared" si="3"/>
        <v>0</v>
      </c>
      <c r="Y40" s="308">
        <f t="shared" si="4"/>
        <v>0</v>
      </c>
      <c r="Z40" s="377">
        <f>SUM(Detailed_budget_table[[#This Row],[Y1 Total Cost Budget Line]:[Y5 Total Cost Budget Line]])</f>
        <v>0</v>
      </c>
    </row>
    <row r="41" spans="2:26" ht="15" customHeight="1">
      <c r="B41" s="302"/>
      <c r="C41" s="71"/>
      <c r="D41" s="71"/>
      <c r="E41" s="71"/>
      <c r="F41" s="71"/>
      <c r="G41" s="71"/>
      <c r="H41" s="71"/>
      <c r="I41" s="368">
        <f>IF(Detailed_budget_table[[#This Row],[Unit Cost Available?]]="Yes",IFERROR(INDEX(unit_cost,MATCH(Detailed_budget_table[[#This Row],[Cost Item]],cost_item_lookup,0)),""),0)</f>
        <v>0</v>
      </c>
      <c r="J41" s="368">
        <f>IF(H41="Yes",IF(G41="","",INDEX(cost_item_lookup_table[Cost Unit],(MATCH(G41,cost_item_lookup_table[Cost Item],0)))),0)</f>
        <v>0</v>
      </c>
      <c r="K41" s="305"/>
      <c r="L41" s="305"/>
      <c r="M41" s="305"/>
      <c r="N41" s="305"/>
      <c r="O41" s="305"/>
      <c r="P41" s="305"/>
      <c r="Q41" s="305"/>
      <c r="R41" s="305"/>
      <c r="S41" s="305"/>
      <c r="T41" s="305"/>
      <c r="U41" s="307">
        <f t="shared" si="5"/>
        <v>0</v>
      </c>
      <c r="V41" s="307">
        <f t="shared" si="1"/>
        <v>0</v>
      </c>
      <c r="W41" s="307">
        <f t="shared" si="2"/>
        <v>0</v>
      </c>
      <c r="X41" s="307">
        <f t="shared" si="3"/>
        <v>0</v>
      </c>
      <c r="Y41" s="308">
        <f t="shared" si="4"/>
        <v>0</v>
      </c>
      <c r="Z41" s="377">
        <f>SUM(Detailed_budget_table[[#This Row],[Y1 Total Cost Budget Line]:[Y5 Total Cost Budget Line]])</f>
        <v>0</v>
      </c>
    </row>
    <row r="42" spans="2:26" ht="15" customHeight="1">
      <c r="B42" s="302"/>
      <c r="C42" s="71"/>
      <c r="D42" s="71"/>
      <c r="E42" s="71"/>
      <c r="F42" s="71"/>
      <c r="G42" s="71"/>
      <c r="H42" s="71"/>
      <c r="I42" s="368">
        <f>IF(Detailed_budget_table[[#This Row],[Unit Cost Available?]]="Yes",IFERROR(INDEX(unit_cost,MATCH(Detailed_budget_table[[#This Row],[Cost Item]],cost_item_lookup,0)),""),0)</f>
        <v>0</v>
      </c>
      <c r="J42" s="368">
        <f>IF(H42="Yes",IF(G42="","",INDEX(cost_item_lookup_table[Cost Unit],(MATCH(G42,cost_item_lookup_table[Cost Item],0)))),0)</f>
        <v>0</v>
      </c>
      <c r="K42" s="305"/>
      <c r="L42" s="305"/>
      <c r="M42" s="305"/>
      <c r="N42" s="305"/>
      <c r="O42" s="305"/>
      <c r="P42" s="305"/>
      <c r="Q42" s="305"/>
      <c r="R42" s="305"/>
      <c r="S42" s="305"/>
      <c r="T42" s="305"/>
      <c r="U42" s="307">
        <f t="shared" si="5"/>
        <v>0</v>
      </c>
      <c r="V42" s="307">
        <f t="shared" si="1"/>
        <v>0</v>
      </c>
      <c r="W42" s="307">
        <f t="shared" si="2"/>
        <v>0</v>
      </c>
      <c r="X42" s="307">
        <f t="shared" si="3"/>
        <v>0</v>
      </c>
      <c r="Y42" s="308">
        <f t="shared" si="4"/>
        <v>0</v>
      </c>
      <c r="Z42" s="377">
        <f>SUM(Detailed_budget_table[[#This Row],[Y1 Total Cost Budget Line]:[Y5 Total Cost Budget Line]])</f>
        <v>0</v>
      </c>
    </row>
    <row r="43" spans="2:26" ht="15" customHeight="1">
      <c r="B43" s="302"/>
      <c r="C43" s="71"/>
      <c r="D43" s="71"/>
      <c r="E43" s="71"/>
      <c r="F43" s="71"/>
      <c r="G43" s="71"/>
      <c r="H43" s="71"/>
      <c r="I43" s="368">
        <f>IF(Detailed_budget_table[[#This Row],[Unit Cost Available?]]="Yes",IFERROR(INDEX(unit_cost,MATCH(Detailed_budget_table[[#This Row],[Cost Item]],cost_item_lookup,0)),""),0)</f>
        <v>0</v>
      </c>
      <c r="J43" s="368">
        <f>IF(H43="Yes",IF(G43="","",INDEX(cost_item_lookup_table[Cost Unit],(MATCH(G43,cost_item_lookup_table[Cost Item],0)))),0)</f>
        <v>0</v>
      </c>
      <c r="K43" s="305"/>
      <c r="L43" s="305"/>
      <c r="M43" s="305"/>
      <c r="N43" s="305"/>
      <c r="O43" s="305"/>
      <c r="P43" s="305"/>
      <c r="Q43" s="305"/>
      <c r="R43" s="305"/>
      <c r="S43" s="305"/>
      <c r="T43" s="305"/>
      <c r="U43" s="307">
        <f t="shared" si="5"/>
        <v>0</v>
      </c>
      <c r="V43" s="307">
        <f t="shared" si="1"/>
        <v>0</v>
      </c>
      <c r="W43" s="307">
        <f t="shared" si="2"/>
        <v>0</v>
      </c>
      <c r="X43" s="307">
        <f t="shared" si="3"/>
        <v>0</v>
      </c>
      <c r="Y43" s="308">
        <f t="shared" si="4"/>
        <v>0</v>
      </c>
      <c r="Z43" s="377">
        <f>SUM(Detailed_budget_table[[#This Row],[Y1 Total Cost Budget Line]:[Y5 Total Cost Budget Line]])</f>
        <v>0</v>
      </c>
    </row>
    <row r="44" spans="2:26" ht="15" customHeight="1">
      <c r="B44" s="302"/>
      <c r="C44" s="71"/>
      <c r="D44" s="71"/>
      <c r="E44" s="71"/>
      <c r="F44" s="71"/>
      <c r="G44" s="71"/>
      <c r="H44" s="71"/>
      <c r="I44" s="368">
        <f>IF(Detailed_budget_table[[#This Row],[Unit Cost Available?]]="Yes",IFERROR(INDEX(unit_cost,MATCH(Detailed_budget_table[[#This Row],[Cost Item]],cost_item_lookup,0)),""),0)</f>
        <v>0</v>
      </c>
      <c r="J44" s="368">
        <f>IF(H44="Yes",IF(G44="","",INDEX(cost_item_lookup_table[Cost Unit],(MATCH(G44,cost_item_lookup_table[Cost Item],0)))),0)</f>
        <v>0</v>
      </c>
      <c r="K44" s="305"/>
      <c r="L44" s="305"/>
      <c r="M44" s="305"/>
      <c r="N44" s="305"/>
      <c r="O44" s="305"/>
      <c r="P44" s="305"/>
      <c r="Q44" s="305"/>
      <c r="R44" s="305"/>
      <c r="S44" s="305"/>
      <c r="T44" s="305"/>
      <c r="U44" s="307">
        <f t="shared" si="5"/>
        <v>0</v>
      </c>
      <c r="V44" s="307">
        <f t="shared" si="1"/>
        <v>0</v>
      </c>
      <c r="W44" s="307">
        <f t="shared" si="2"/>
        <v>0</v>
      </c>
      <c r="X44" s="307">
        <f t="shared" si="3"/>
        <v>0</v>
      </c>
      <c r="Y44" s="308">
        <f t="shared" si="4"/>
        <v>0</v>
      </c>
      <c r="Z44" s="377">
        <f>SUM(Detailed_budget_table[[#This Row],[Y1 Total Cost Budget Line]:[Y5 Total Cost Budget Line]])</f>
        <v>0</v>
      </c>
    </row>
    <row r="45" spans="2:26" ht="15" customHeight="1">
      <c r="B45" s="302"/>
      <c r="C45" s="71"/>
      <c r="D45" s="71"/>
      <c r="E45" s="71"/>
      <c r="F45" s="71"/>
      <c r="G45" s="71"/>
      <c r="H45" s="71"/>
      <c r="I45" s="368">
        <f>IF(Detailed_budget_table[[#This Row],[Unit Cost Available?]]="Yes",IFERROR(INDEX(unit_cost,MATCH(Detailed_budget_table[[#This Row],[Cost Item]],cost_item_lookup,0)),""),0)</f>
        <v>0</v>
      </c>
      <c r="J45" s="368">
        <f>IF(H45="Yes",IF(G45="","",INDEX(cost_item_lookup_table[Cost Unit],(MATCH(G45,cost_item_lookup_table[Cost Item],0)))),0)</f>
        <v>0</v>
      </c>
      <c r="K45" s="305"/>
      <c r="L45" s="305"/>
      <c r="M45" s="305"/>
      <c r="N45" s="305"/>
      <c r="O45" s="305"/>
      <c r="P45" s="305"/>
      <c r="Q45" s="305"/>
      <c r="R45" s="305"/>
      <c r="S45" s="305"/>
      <c r="T45" s="305"/>
      <c r="U45" s="307">
        <f t="shared" si="5"/>
        <v>0</v>
      </c>
      <c r="V45" s="307">
        <f t="shared" si="1"/>
        <v>0</v>
      </c>
      <c r="W45" s="307">
        <f t="shared" si="2"/>
        <v>0</v>
      </c>
      <c r="X45" s="307">
        <f t="shared" si="3"/>
        <v>0</v>
      </c>
      <c r="Y45" s="308">
        <f t="shared" si="4"/>
        <v>0</v>
      </c>
      <c r="Z45" s="377">
        <f>SUM(Detailed_budget_table[[#This Row],[Y1 Total Cost Budget Line]:[Y5 Total Cost Budget Line]])</f>
        <v>0</v>
      </c>
    </row>
    <row r="46" spans="2:26" ht="15" customHeight="1">
      <c r="B46" s="302"/>
      <c r="C46" s="71"/>
      <c r="D46" s="71"/>
      <c r="E46" s="71"/>
      <c r="F46" s="71"/>
      <c r="G46" s="71"/>
      <c r="H46" s="71"/>
      <c r="I46" s="368">
        <f>IF(Detailed_budget_table[[#This Row],[Unit Cost Available?]]="Yes",IFERROR(INDEX(unit_cost,MATCH(Detailed_budget_table[[#This Row],[Cost Item]],cost_item_lookup,0)),""),0)</f>
        <v>0</v>
      </c>
      <c r="J46" s="368">
        <f>IF(H46="Yes",IF(G46="","",INDEX(cost_item_lookup_table[Cost Unit],(MATCH(G46,cost_item_lookup_table[Cost Item],0)))),0)</f>
        <v>0</v>
      </c>
      <c r="K46" s="305"/>
      <c r="L46" s="305"/>
      <c r="M46" s="305"/>
      <c r="N46" s="305"/>
      <c r="O46" s="305"/>
      <c r="P46" s="305"/>
      <c r="Q46" s="305"/>
      <c r="R46" s="305"/>
      <c r="S46" s="305"/>
      <c r="T46" s="305"/>
      <c r="U46" s="307">
        <f t="shared" si="5"/>
        <v>0</v>
      </c>
      <c r="V46" s="307">
        <f t="shared" si="1"/>
        <v>0</v>
      </c>
      <c r="W46" s="307">
        <f t="shared" si="2"/>
        <v>0</v>
      </c>
      <c r="X46" s="307">
        <f t="shared" si="3"/>
        <v>0</v>
      </c>
      <c r="Y46" s="308">
        <f t="shared" si="4"/>
        <v>0</v>
      </c>
      <c r="Z46" s="377">
        <f>SUM(Detailed_budget_table[[#This Row],[Y1 Total Cost Budget Line]:[Y5 Total Cost Budget Line]])</f>
        <v>0</v>
      </c>
    </row>
    <row r="47" spans="2:26" ht="15" customHeight="1">
      <c r="B47" s="302"/>
      <c r="C47" s="71"/>
      <c r="D47" s="71"/>
      <c r="E47" s="71"/>
      <c r="F47" s="71"/>
      <c r="G47" s="71"/>
      <c r="H47" s="71"/>
      <c r="I47" s="368">
        <f>IF(Detailed_budget_table[[#This Row],[Unit Cost Available?]]="Yes",IFERROR(INDEX(unit_cost,MATCH(Detailed_budget_table[[#This Row],[Cost Item]],cost_item_lookup,0)),""),0)</f>
        <v>0</v>
      </c>
      <c r="J47" s="368">
        <f>IF(H47="Yes",IF(G47="","",INDEX(cost_item_lookup_table[Cost Unit],(MATCH(G47,cost_item_lookup_table[Cost Item],0)))),0)</f>
        <v>0</v>
      </c>
      <c r="K47" s="305"/>
      <c r="L47" s="305"/>
      <c r="M47" s="305"/>
      <c r="N47" s="305"/>
      <c r="O47" s="305"/>
      <c r="P47" s="305"/>
      <c r="Q47" s="305"/>
      <c r="R47" s="305"/>
      <c r="S47" s="305"/>
      <c r="T47" s="305"/>
      <c r="U47" s="307">
        <f t="shared" si="5"/>
        <v>0</v>
      </c>
      <c r="V47" s="307">
        <f t="shared" si="1"/>
        <v>0</v>
      </c>
      <c r="W47" s="307">
        <f t="shared" si="2"/>
        <v>0</v>
      </c>
      <c r="X47" s="307">
        <f t="shared" si="3"/>
        <v>0</v>
      </c>
      <c r="Y47" s="308">
        <f t="shared" si="4"/>
        <v>0</v>
      </c>
      <c r="Z47" s="377">
        <f>SUM(Detailed_budget_table[[#This Row],[Y1 Total Cost Budget Line]:[Y5 Total Cost Budget Line]])</f>
        <v>0</v>
      </c>
    </row>
    <row r="48" spans="2:26" ht="15" customHeight="1">
      <c r="B48" s="302"/>
      <c r="C48" s="71"/>
      <c r="D48" s="71"/>
      <c r="E48" s="71"/>
      <c r="F48" s="71"/>
      <c r="G48" s="71"/>
      <c r="H48" s="71"/>
      <c r="I48" s="368">
        <f>IF(Detailed_budget_table[[#This Row],[Unit Cost Available?]]="Yes",IFERROR(INDEX(unit_cost,MATCH(Detailed_budget_table[[#This Row],[Cost Item]],cost_item_lookup,0)),""),0)</f>
        <v>0</v>
      </c>
      <c r="J48" s="368">
        <f>IF(H48="Yes",IF(G48="","",INDEX(cost_item_lookup_table[Cost Unit],(MATCH(G48,cost_item_lookup_table[Cost Item],0)))),0)</f>
        <v>0</v>
      </c>
      <c r="K48" s="305"/>
      <c r="L48" s="305"/>
      <c r="M48" s="305"/>
      <c r="N48" s="305"/>
      <c r="O48" s="305"/>
      <c r="P48" s="305"/>
      <c r="Q48" s="305"/>
      <c r="R48" s="305"/>
      <c r="S48" s="305"/>
      <c r="T48" s="305"/>
      <c r="U48" s="307">
        <f t="shared" si="5"/>
        <v>0</v>
      </c>
      <c r="V48" s="307">
        <f t="shared" si="1"/>
        <v>0</v>
      </c>
      <c r="W48" s="307">
        <f t="shared" si="2"/>
        <v>0</v>
      </c>
      <c r="X48" s="307">
        <f t="shared" si="3"/>
        <v>0</v>
      </c>
      <c r="Y48" s="308">
        <f t="shared" si="4"/>
        <v>0</v>
      </c>
      <c r="Z48" s="377">
        <f>SUM(Detailed_budget_table[[#This Row],[Y1 Total Cost Budget Line]:[Y5 Total Cost Budget Line]])</f>
        <v>0</v>
      </c>
    </row>
    <row r="49" spans="2:26" ht="15" customHeight="1">
      <c r="B49" s="302"/>
      <c r="C49" s="71"/>
      <c r="D49" s="71"/>
      <c r="E49" s="71"/>
      <c r="F49" s="71"/>
      <c r="G49" s="71"/>
      <c r="H49" s="71"/>
      <c r="I49" s="368">
        <f>IF(Detailed_budget_table[[#This Row],[Unit Cost Available?]]="Yes",IFERROR(INDEX(unit_cost,MATCH(Detailed_budget_table[[#This Row],[Cost Item]],cost_item_lookup,0)),""),0)</f>
        <v>0</v>
      </c>
      <c r="J49" s="368">
        <f>IF(H49="Yes",IF(G49="","",INDEX(cost_item_lookup_table[Cost Unit],(MATCH(G49,cost_item_lookup_table[Cost Item],0)))),0)</f>
        <v>0</v>
      </c>
      <c r="K49" s="305"/>
      <c r="L49" s="305"/>
      <c r="M49" s="305"/>
      <c r="N49" s="305"/>
      <c r="O49" s="305"/>
      <c r="P49" s="305"/>
      <c r="Q49" s="305"/>
      <c r="R49" s="305"/>
      <c r="S49" s="305"/>
      <c r="T49" s="305"/>
      <c r="U49" s="307">
        <f t="shared" si="5"/>
        <v>0</v>
      </c>
      <c r="V49" s="307">
        <f t="shared" si="1"/>
        <v>0</v>
      </c>
      <c r="W49" s="307">
        <f t="shared" si="2"/>
        <v>0</v>
      </c>
      <c r="X49" s="307">
        <f t="shared" si="3"/>
        <v>0</v>
      </c>
      <c r="Y49" s="308">
        <f t="shared" si="4"/>
        <v>0</v>
      </c>
      <c r="Z49" s="377">
        <f>SUM(Detailed_budget_table[[#This Row],[Y1 Total Cost Budget Line]:[Y5 Total Cost Budget Line]])</f>
        <v>0</v>
      </c>
    </row>
    <row r="50" spans="2:26" ht="15" customHeight="1">
      <c r="B50" s="302"/>
      <c r="C50" s="71"/>
      <c r="D50" s="71"/>
      <c r="E50" s="71"/>
      <c r="F50" s="71"/>
      <c r="G50" s="71"/>
      <c r="H50" s="71"/>
      <c r="I50" s="368">
        <f>IF(Detailed_budget_table[[#This Row],[Unit Cost Available?]]="Yes",IFERROR(INDEX(unit_cost,MATCH(Detailed_budget_table[[#This Row],[Cost Item]],cost_item_lookup,0)),""),0)</f>
        <v>0</v>
      </c>
      <c r="J50" s="368">
        <f>IF(H50="Yes",IF(G50="","",INDEX(cost_item_lookup_table[Cost Unit],(MATCH(G50,cost_item_lookup_table[Cost Item],0)))),0)</f>
        <v>0</v>
      </c>
      <c r="K50" s="305"/>
      <c r="L50" s="305"/>
      <c r="M50" s="305"/>
      <c r="N50" s="305"/>
      <c r="O50" s="305"/>
      <c r="P50" s="305"/>
      <c r="Q50" s="305"/>
      <c r="R50" s="305"/>
      <c r="S50" s="305"/>
      <c r="T50" s="305"/>
      <c r="U50" s="307">
        <f t="shared" si="5"/>
        <v>0</v>
      </c>
      <c r="V50" s="307">
        <f t="shared" si="1"/>
        <v>0</v>
      </c>
      <c r="W50" s="307">
        <f t="shared" si="2"/>
        <v>0</v>
      </c>
      <c r="X50" s="307">
        <f t="shared" si="3"/>
        <v>0</v>
      </c>
      <c r="Y50" s="308">
        <f t="shared" si="4"/>
        <v>0</v>
      </c>
      <c r="Z50" s="377">
        <f>SUM(Detailed_budget_table[[#This Row],[Y1 Total Cost Budget Line]:[Y5 Total Cost Budget Line]])</f>
        <v>0</v>
      </c>
    </row>
    <row r="51" spans="2:26" ht="15" customHeight="1">
      <c r="B51" s="302"/>
      <c r="C51" s="71"/>
      <c r="D51" s="71"/>
      <c r="E51" s="71"/>
      <c r="F51" s="71"/>
      <c r="G51" s="71"/>
      <c r="H51" s="71"/>
      <c r="I51" s="368">
        <f>IF(Detailed_budget_table[[#This Row],[Unit Cost Available?]]="Yes",IFERROR(INDEX(unit_cost,MATCH(Detailed_budget_table[[#This Row],[Cost Item]],cost_item_lookup,0)),""),0)</f>
        <v>0</v>
      </c>
      <c r="J51" s="368">
        <f>IF(H51="Yes",IF(G51="","",INDEX(cost_item_lookup_table[Cost Unit],(MATCH(G51,cost_item_lookup_table[Cost Item],0)))),0)</f>
        <v>0</v>
      </c>
      <c r="K51" s="305"/>
      <c r="L51" s="305"/>
      <c r="M51" s="305"/>
      <c r="N51" s="305"/>
      <c r="O51" s="305"/>
      <c r="P51" s="305"/>
      <c r="Q51" s="305"/>
      <c r="R51" s="305"/>
      <c r="S51" s="305"/>
      <c r="T51" s="305"/>
      <c r="U51" s="307">
        <f t="shared" si="5"/>
        <v>0</v>
      </c>
      <c r="V51" s="307">
        <f t="shared" si="1"/>
        <v>0</v>
      </c>
      <c r="W51" s="307">
        <f t="shared" si="2"/>
        <v>0</v>
      </c>
      <c r="X51" s="307">
        <f t="shared" si="3"/>
        <v>0</v>
      </c>
      <c r="Y51" s="308">
        <f t="shared" si="4"/>
        <v>0</v>
      </c>
      <c r="Z51" s="377">
        <f>SUM(Detailed_budget_table[[#This Row],[Y1 Total Cost Budget Line]:[Y5 Total Cost Budget Line]])</f>
        <v>0</v>
      </c>
    </row>
    <row r="52" spans="2:26" ht="15" customHeight="1">
      <c r="B52" s="302"/>
      <c r="C52" s="71"/>
      <c r="D52" s="71"/>
      <c r="E52" s="71"/>
      <c r="F52" s="71"/>
      <c r="G52" s="71"/>
      <c r="H52" s="71"/>
      <c r="I52" s="368">
        <f>IF(Detailed_budget_table[[#This Row],[Unit Cost Available?]]="Yes",IFERROR(INDEX(unit_cost,MATCH(Detailed_budget_table[[#This Row],[Cost Item]],cost_item_lookup,0)),""),0)</f>
        <v>0</v>
      </c>
      <c r="J52" s="368">
        <f>IF(H52="Yes",IF(G52="","",INDEX(cost_item_lookup_table[Cost Unit],(MATCH(G52,cost_item_lookup_table[Cost Item],0)))),0)</f>
        <v>0</v>
      </c>
      <c r="K52" s="305"/>
      <c r="L52" s="305"/>
      <c r="M52" s="305"/>
      <c r="N52" s="305"/>
      <c r="O52" s="305"/>
      <c r="P52" s="305"/>
      <c r="Q52" s="305"/>
      <c r="R52" s="305"/>
      <c r="S52" s="305"/>
      <c r="T52" s="305"/>
      <c r="U52" s="307">
        <f t="shared" si="5"/>
        <v>0</v>
      </c>
      <c r="V52" s="307">
        <f t="shared" si="1"/>
        <v>0</v>
      </c>
      <c r="W52" s="307">
        <f t="shared" si="2"/>
        <v>0</v>
      </c>
      <c r="X52" s="307">
        <f t="shared" si="3"/>
        <v>0</v>
      </c>
      <c r="Y52" s="308">
        <f t="shared" si="4"/>
        <v>0</v>
      </c>
      <c r="Z52" s="377">
        <f>SUM(Detailed_budget_table[[#This Row],[Y1 Total Cost Budget Line]:[Y5 Total Cost Budget Line]])</f>
        <v>0</v>
      </c>
    </row>
    <row r="53" spans="2:26" ht="15" customHeight="1">
      <c r="B53" s="302"/>
      <c r="C53" s="71"/>
      <c r="D53" s="71"/>
      <c r="E53" s="71"/>
      <c r="F53" s="71"/>
      <c r="G53" s="71"/>
      <c r="H53" s="71"/>
      <c r="I53" s="368">
        <f>IF(Detailed_budget_table[[#This Row],[Unit Cost Available?]]="Yes",IFERROR(INDEX(unit_cost,MATCH(Detailed_budget_table[[#This Row],[Cost Item]],cost_item_lookup,0)),""),0)</f>
        <v>0</v>
      </c>
      <c r="J53" s="368">
        <f>IF(H53="Yes",IF(G53="","",INDEX(cost_item_lookup_table[Cost Unit],(MATCH(G53,cost_item_lookup_table[Cost Item],0)))),0)</f>
        <v>0</v>
      </c>
      <c r="K53" s="305"/>
      <c r="L53" s="305"/>
      <c r="M53" s="305"/>
      <c r="N53" s="305"/>
      <c r="O53" s="305"/>
      <c r="P53" s="305"/>
      <c r="Q53" s="305"/>
      <c r="R53" s="305"/>
      <c r="S53" s="305"/>
      <c r="T53" s="305"/>
      <c r="U53" s="307">
        <f t="shared" si="5"/>
        <v>0</v>
      </c>
      <c r="V53" s="307">
        <f t="shared" si="1"/>
        <v>0</v>
      </c>
      <c r="W53" s="307">
        <f t="shared" si="2"/>
        <v>0</v>
      </c>
      <c r="X53" s="307">
        <f t="shared" si="3"/>
        <v>0</v>
      </c>
      <c r="Y53" s="308">
        <f t="shared" si="4"/>
        <v>0</v>
      </c>
      <c r="Z53" s="377">
        <f>SUM(Detailed_budget_table[[#This Row],[Y1 Total Cost Budget Line]:[Y5 Total Cost Budget Line]])</f>
        <v>0</v>
      </c>
    </row>
    <row r="54" spans="2:26" ht="15" customHeight="1">
      <c r="B54" s="302"/>
      <c r="C54" s="71"/>
      <c r="D54" s="71"/>
      <c r="E54" s="71"/>
      <c r="F54" s="71"/>
      <c r="G54" s="71"/>
      <c r="H54" s="71"/>
      <c r="I54" s="368">
        <f>IF(Detailed_budget_table[[#This Row],[Unit Cost Available?]]="Yes",IFERROR(INDEX(unit_cost,MATCH(Detailed_budget_table[[#This Row],[Cost Item]],cost_item_lookup,0)),""),0)</f>
        <v>0</v>
      </c>
      <c r="J54" s="368">
        <f>IF(H54="Yes",IF(G54="","",INDEX(cost_item_lookup_table[Cost Unit],(MATCH(G54,cost_item_lookup_table[Cost Item],0)))),0)</f>
        <v>0</v>
      </c>
      <c r="K54" s="305"/>
      <c r="L54" s="305"/>
      <c r="M54" s="305"/>
      <c r="N54" s="305"/>
      <c r="O54" s="305"/>
      <c r="P54" s="305"/>
      <c r="Q54" s="305"/>
      <c r="R54" s="305"/>
      <c r="S54" s="305"/>
      <c r="T54" s="305"/>
      <c r="U54" s="307">
        <f t="shared" si="5"/>
        <v>0</v>
      </c>
      <c r="V54" s="307">
        <f t="shared" si="1"/>
        <v>0</v>
      </c>
      <c r="W54" s="307">
        <f t="shared" si="2"/>
        <v>0</v>
      </c>
      <c r="X54" s="307">
        <f t="shared" si="3"/>
        <v>0</v>
      </c>
      <c r="Y54" s="308">
        <f t="shared" si="4"/>
        <v>0</v>
      </c>
      <c r="Z54" s="377">
        <f>SUM(Detailed_budget_table[[#This Row],[Y1 Total Cost Budget Line]:[Y5 Total Cost Budget Line]])</f>
        <v>0</v>
      </c>
    </row>
    <row r="55" spans="2:26" ht="15" customHeight="1">
      <c r="B55" s="302"/>
      <c r="C55" s="71"/>
      <c r="D55" s="71"/>
      <c r="E55" s="71"/>
      <c r="F55" s="71"/>
      <c r="G55" s="71"/>
      <c r="H55" s="71"/>
      <c r="I55" s="368">
        <f>IF(Detailed_budget_table[[#This Row],[Unit Cost Available?]]="Yes",IFERROR(INDEX(unit_cost,MATCH(Detailed_budget_table[[#This Row],[Cost Item]],cost_item_lookup,0)),""),0)</f>
        <v>0</v>
      </c>
      <c r="J55" s="368">
        <f>IF(H55="Yes",IF(G55="","",INDEX(cost_item_lookup_table[Cost Unit],(MATCH(G55,cost_item_lookup_table[Cost Item],0)))),0)</f>
        <v>0</v>
      </c>
      <c r="K55" s="305"/>
      <c r="L55" s="305"/>
      <c r="M55" s="305"/>
      <c r="N55" s="305"/>
      <c r="O55" s="305"/>
      <c r="P55" s="305"/>
      <c r="Q55" s="305"/>
      <c r="R55" s="305"/>
      <c r="S55" s="305"/>
      <c r="T55" s="305"/>
      <c r="U55" s="307">
        <f t="shared" si="5"/>
        <v>0</v>
      </c>
      <c r="V55" s="307">
        <f t="shared" si="1"/>
        <v>0</v>
      </c>
      <c r="W55" s="307">
        <f t="shared" si="2"/>
        <v>0</v>
      </c>
      <c r="X55" s="307">
        <f t="shared" si="3"/>
        <v>0</v>
      </c>
      <c r="Y55" s="308">
        <f t="shared" si="4"/>
        <v>0</v>
      </c>
      <c r="Z55" s="377">
        <f>SUM(Detailed_budget_table[[#This Row],[Y1 Total Cost Budget Line]:[Y5 Total Cost Budget Line]])</f>
        <v>0</v>
      </c>
    </row>
    <row r="56" spans="2:26" ht="15" customHeight="1">
      <c r="B56" s="302"/>
      <c r="C56" s="71"/>
      <c r="D56" s="71"/>
      <c r="E56" s="71"/>
      <c r="F56" s="71"/>
      <c r="G56" s="71"/>
      <c r="H56" s="71"/>
      <c r="I56" s="368">
        <f>IF(Detailed_budget_table[[#This Row],[Unit Cost Available?]]="Yes",IFERROR(INDEX(unit_cost,MATCH(Detailed_budget_table[[#This Row],[Cost Item]],cost_item_lookup,0)),""),0)</f>
        <v>0</v>
      </c>
      <c r="J56" s="368">
        <f>IF(H56="Yes",IF(G56="","",INDEX(cost_item_lookup_table[Cost Unit],(MATCH(G56,cost_item_lookup_table[Cost Item],0)))),0)</f>
        <v>0</v>
      </c>
      <c r="K56" s="305"/>
      <c r="L56" s="305"/>
      <c r="M56" s="305"/>
      <c r="N56" s="305"/>
      <c r="O56" s="305"/>
      <c r="P56" s="305"/>
      <c r="Q56" s="305"/>
      <c r="R56" s="305"/>
      <c r="S56" s="305"/>
      <c r="T56" s="305"/>
      <c r="U56" s="307">
        <f t="shared" si="5"/>
        <v>0</v>
      </c>
      <c r="V56" s="307">
        <f t="shared" si="1"/>
        <v>0</v>
      </c>
      <c r="W56" s="307">
        <f t="shared" si="2"/>
        <v>0</v>
      </c>
      <c r="X56" s="307">
        <f t="shared" si="3"/>
        <v>0</v>
      </c>
      <c r="Y56" s="308">
        <f t="shared" si="4"/>
        <v>0</v>
      </c>
      <c r="Z56" s="377">
        <f>SUM(Detailed_budget_table[[#This Row],[Y1 Total Cost Budget Line]:[Y5 Total Cost Budget Line]])</f>
        <v>0</v>
      </c>
    </row>
    <row r="57" spans="2:26" ht="15" customHeight="1">
      <c r="B57" s="302"/>
      <c r="C57" s="71"/>
      <c r="D57" s="71"/>
      <c r="E57" s="71"/>
      <c r="F57" s="71"/>
      <c r="G57" s="71"/>
      <c r="H57" s="71"/>
      <c r="I57" s="368">
        <f>IF(Detailed_budget_table[[#This Row],[Unit Cost Available?]]="Yes",IFERROR(INDEX(unit_cost,MATCH(Detailed_budget_table[[#This Row],[Cost Item]],cost_item_lookup,0)),""),0)</f>
        <v>0</v>
      </c>
      <c r="J57" s="368">
        <f>IF(H57="Yes",IF(G57="","",INDEX(cost_item_lookup_table[Cost Unit],(MATCH(G57,cost_item_lookup_table[Cost Item],0)))),0)</f>
        <v>0</v>
      </c>
      <c r="K57" s="305"/>
      <c r="L57" s="305"/>
      <c r="M57" s="305"/>
      <c r="N57" s="305"/>
      <c r="O57" s="305"/>
      <c r="P57" s="305"/>
      <c r="Q57" s="305"/>
      <c r="R57" s="305"/>
      <c r="S57" s="305"/>
      <c r="T57" s="305"/>
      <c r="U57" s="307">
        <f t="shared" si="5"/>
        <v>0</v>
      </c>
      <c r="V57" s="307">
        <f t="shared" si="1"/>
        <v>0</v>
      </c>
      <c r="W57" s="307">
        <f t="shared" si="2"/>
        <v>0</v>
      </c>
      <c r="X57" s="307">
        <f t="shared" si="3"/>
        <v>0</v>
      </c>
      <c r="Y57" s="308">
        <f t="shared" si="4"/>
        <v>0</v>
      </c>
      <c r="Z57" s="377">
        <f>SUM(Detailed_budget_table[[#This Row],[Y1 Total Cost Budget Line]:[Y5 Total Cost Budget Line]])</f>
        <v>0</v>
      </c>
    </row>
    <row r="58" spans="2:26" ht="15" customHeight="1">
      <c r="B58" s="302"/>
      <c r="C58" s="71"/>
      <c r="D58" s="71"/>
      <c r="E58" s="71"/>
      <c r="F58" s="71"/>
      <c r="G58" s="71"/>
      <c r="H58" s="71"/>
      <c r="I58" s="368">
        <f>IF(Detailed_budget_table[[#This Row],[Unit Cost Available?]]="Yes",IFERROR(INDEX(unit_cost,MATCH(Detailed_budget_table[[#This Row],[Cost Item]],cost_item_lookup,0)),""),0)</f>
        <v>0</v>
      </c>
      <c r="J58" s="368">
        <f>IF(H58="Yes",IF(G58="","",INDEX(cost_item_lookup_table[Cost Unit],(MATCH(G58,cost_item_lookup_table[Cost Item],0)))),0)</f>
        <v>0</v>
      </c>
      <c r="K58" s="305"/>
      <c r="L58" s="305"/>
      <c r="M58" s="305"/>
      <c r="N58" s="305"/>
      <c r="O58" s="305"/>
      <c r="P58" s="305"/>
      <c r="Q58" s="305"/>
      <c r="R58" s="305"/>
      <c r="S58" s="305"/>
      <c r="T58" s="305"/>
      <c r="U58" s="307">
        <f t="shared" si="5"/>
        <v>0</v>
      </c>
      <c r="V58" s="307">
        <f t="shared" si="1"/>
        <v>0</v>
      </c>
      <c r="W58" s="307">
        <f t="shared" si="2"/>
        <v>0</v>
      </c>
      <c r="X58" s="307">
        <f t="shared" si="3"/>
        <v>0</v>
      </c>
      <c r="Y58" s="308">
        <f t="shared" si="4"/>
        <v>0</v>
      </c>
      <c r="Z58" s="377">
        <f>SUM(Detailed_budget_table[[#This Row],[Y1 Total Cost Budget Line]:[Y5 Total Cost Budget Line]])</f>
        <v>0</v>
      </c>
    </row>
    <row r="59" spans="2:26" ht="15" customHeight="1">
      <c r="B59" s="302"/>
      <c r="C59" s="71"/>
      <c r="D59" s="71"/>
      <c r="E59" s="71"/>
      <c r="F59" s="71"/>
      <c r="G59" s="71"/>
      <c r="H59" s="71"/>
      <c r="I59" s="368">
        <f>IF(Detailed_budget_table[[#This Row],[Unit Cost Available?]]="Yes",IFERROR(INDEX(unit_cost,MATCH(Detailed_budget_table[[#This Row],[Cost Item]],cost_item_lookup,0)),""),0)</f>
        <v>0</v>
      </c>
      <c r="J59" s="368">
        <f>IF(H59="Yes",IF(G59="","",INDEX(cost_item_lookup_table[Cost Unit],(MATCH(G59,cost_item_lookup_table[Cost Item],0)))),0)</f>
        <v>0</v>
      </c>
      <c r="K59" s="305"/>
      <c r="L59" s="305"/>
      <c r="M59" s="305"/>
      <c r="N59" s="305"/>
      <c r="O59" s="305"/>
      <c r="P59" s="305"/>
      <c r="Q59" s="305"/>
      <c r="R59" s="305"/>
      <c r="S59" s="305"/>
      <c r="T59" s="305"/>
      <c r="U59" s="307">
        <f t="shared" si="5"/>
        <v>0</v>
      </c>
      <c r="V59" s="307">
        <f t="shared" si="1"/>
        <v>0</v>
      </c>
      <c r="W59" s="307">
        <f t="shared" si="2"/>
        <v>0</v>
      </c>
      <c r="X59" s="307">
        <f t="shared" si="3"/>
        <v>0</v>
      </c>
      <c r="Y59" s="308">
        <f t="shared" si="4"/>
        <v>0</v>
      </c>
      <c r="Z59" s="377">
        <f>SUM(Detailed_budget_table[[#This Row],[Y1 Total Cost Budget Line]:[Y5 Total Cost Budget Line]])</f>
        <v>0</v>
      </c>
    </row>
    <row r="60" spans="2:26" ht="15" customHeight="1">
      <c r="B60" s="302"/>
      <c r="C60" s="71"/>
      <c r="D60" s="71"/>
      <c r="E60" s="71"/>
      <c r="F60" s="71"/>
      <c r="G60" s="71"/>
      <c r="H60" s="71"/>
      <c r="I60" s="368">
        <f>IF(Detailed_budget_table[[#This Row],[Unit Cost Available?]]="Yes",IFERROR(INDEX(unit_cost,MATCH(Detailed_budget_table[[#This Row],[Cost Item]],cost_item_lookup,0)),""),0)</f>
        <v>0</v>
      </c>
      <c r="J60" s="368">
        <f>IF(H60="Yes",IF(G60="","",INDEX(cost_item_lookup_table[Cost Unit],(MATCH(G60,cost_item_lookup_table[Cost Item],0)))),0)</f>
        <v>0</v>
      </c>
      <c r="K60" s="305"/>
      <c r="L60" s="305"/>
      <c r="M60" s="305"/>
      <c r="N60" s="305"/>
      <c r="O60" s="305"/>
      <c r="P60" s="305"/>
      <c r="Q60" s="305"/>
      <c r="R60" s="305"/>
      <c r="S60" s="305"/>
      <c r="T60" s="305"/>
      <c r="U60" s="307">
        <f t="shared" si="5"/>
        <v>0</v>
      </c>
      <c r="V60" s="307">
        <f t="shared" si="1"/>
        <v>0</v>
      </c>
      <c r="W60" s="307">
        <f t="shared" si="2"/>
        <v>0</v>
      </c>
      <c r="X60" s="307">
        <f t="shared" si="3"/>
        <v>0</v>
      </c>
      <c r="Y60" s="308">
        <f t="shared" si="4"/>
        <v>0</v>
      </c>
      <c r="Z60" s="377">
        <f>SUM(Detailed_budget_table[[#This Row],[Y1 Total Cost Budget Line]:[Y5 Total Cost Budget Line]])</f>
        <v>0</v>
      </c>
    </row>
    <row r="61" spans="2:26" ht="15" customHeight="1">
      <c r="B61" s="302"/>
      <c r="C61" s="71"/>
      <c r="D61" s="71"/>
      <c r="E61" s="71"/>
      <c r="F61" s="71"/>
      <c r="G61" s="71"/>
      <c r="H61" s="71"/>
      <c r="I61" s="368">
        <f>IF(Detailed_budget_table[[#This Row],[Unit Cost Available?]]="Yes",IFERROR(INDEX(unit_cost,MATCH(Detailed_budget_table[[#This Row],[Cost Item]],cost_item_lookup,0)),""),0)</f>
        <v>0</v>
      </c>
      <c r="J61" s="368">
        <f>IF(H61="Yes",IF(G61="","",INDEX(cost_item_lookup_table[Cost Unit],(MATCH(G61,cost_item_lookup_table[Cost Item],0)))),0)</f>
        <v>0</v>
      </c>
      <c r="K61" s="305"/>
      <c r="L61" s="305"/>
      <c r="M61" s="305"/>
      <c r="N61" s="305"/>
      <c r="O61" s="305"/>
      <c r="P61" s="305"/>
      <c r="Q61" s="305"/>
      <c r="R61" s="305"/>
      <c r="S61" s="305"/>
      <c r="T61" s="305"/>
      <c r="U61" s="307">
        <f t="shared" si="5"/>
        <v>0</v>
      </c>
      <c r="V61" s="307">
        <f t="shared" si="1"/>
        <v>0</v>
      </c>
      <c r="W61" s="307">
        <f t="shared" si="2"/>
        <v>0</v>
      </c>
      <c r="X61" s="307">
        <f t="shared" si="3"/>
        <v>0</v>
      </c>
      <c r="Y61" s="308">
        <f t="shared" si="4"/>
        <v>0</v>
      </c>
      <c r="Z61" s="377">
        <f>SUM(Detailed_budget_table[[#This Row],[Y1 Total Cost Budget Line]:[Y5 Total Cost Budget Line]])</f>
        <v>0</v>
      </c>
    </row>
    <row r="62" spans="2:26" ht="15" customHeight="1">
      <c r="B62" s="302"/>
      <c r="C62" s="71"/>
      <c r="D62" s="71"/>
      <c r="E62" s="71"/>
      <c r="F62" s="71"/>
      <c r="G62" s="71"/>
      <c r="H62" s="71"/>
      <c r="I62" s="368">
        <f>IF(Detailed_budget_table[[#This Row],[Unit Cost Available?]]="Yes",IFERROR(INDEX(unit_cost,MATCH(Detailed_budget_table[[#This Row],[Cost Item]],cost_item_lookup,0)),""),0)</f>
        <v>0</v>
      </c>
      <c r="J62" s="368">
        <f>IF(H62="Yes",IF(G62="","",INDEX(cost_item_lookup_table[Cost Unit],(MATCH(G62,cost_item_lookup_table[Cost Item],0)))),0)</f>
        <v>0</v>
      </c>
      <c r="K62" s="305"/>
      <c r="L62" s="305"/>
      <c r="M62" s="305"/>
      <c r="N62" s="305"/>
      <c r="O62" s="305"/>
      <c r="P62" s="305"/>
      <c r="Q62" s="305"/>
      <c r="R62" s="305"/>
      <c r="S62" s="305"/>
      <c r="T62" s="305"/>
      <c r="U62" s="307">
        <f t="shared" si="5"/>
        <v>0</v>
      </c>
      <c r="V62" s="307">
        <f t="shared" si="1"/>
        <v>0</v>
      </c>
      <c r="W62" s="307">
        <f t="shared" si="2"/>
        <v>0</v>
      </c>
      <c r="X62" s="307">
        <f t="shared" si="3"/>
        <v>0</v>
      </c>
      <c r="Y62" s="308">
        <f t="shared" si="4"/>
        <v>0</v>
      </c>
      <c r="Z62" s="377">
        <f>SUM(Detailed_budget_table[[#This Row],[Y1 Total Cost Budget Line]:[Y5 Total Cost Budget Line]])</f>
        <v>0</v>
      </c>
    </row>
    <row r="63" spans="2:26" ht="15" customHeight="1">
      <c r="B63" s="302"/>
      <c r="C63" s="71"/>
      <c r="D63" s="71"/>
      <c r="E63" s="71"/>
      <c r="F63" s="71"/>
      <c r="G63" s="71"/>
      <c r="H63" s="71"/>
      <c r="I63" s="368">
        <f>IF(Detailed_budget_table[[#This Row],[Unit Cost Available?]]="Yes",IFERROR(INDEX(unit_cost,MATCH(Detailed_budget_table[[#This Row],[Cost Item]],cost_item_lookup,0)),""),0)</f>
        <v>0</v>
      </c>
      <c r="J63" s="368">
        <f>IF(H63="Yes",IF(G63="","",INDEX(cost_item_lookup_table[Cost Unit],(MATCH(G63,cost_item_lookup_table[Cost Item],0)))),0)</f>
        <v>0</v>
      </c>
      <c r="K63" s="305"/>
      <c r="L63" s="305"/>
      <c r="M63" s="305"/>
      <c r="N63" s="305"/>
      <c r="O63" s="305"/>
      <c r="P63" s="305"/>
      <c r="Q63" s="305"/>
      <c r="R63" s="305"/>
      <c r="S63" s="305"/>
      <c r="T63" s="305"/>
      <c r="U63" s="307">
        <f t="shared" si="5"/>
        <v>0</v>
      </c>
      <c r="V63" s="307">
        <f t="shared" si="1"/>
        <v>0</v>
      </c>
      <c r="W63" s="307">
        <f t="shared" si="2"/>
        <v>0</v>
      </c>
      <c r="X63" s="307">
        <f t="shared" si="3"/>
        <v>0</v>
      </c>
      <c r="Y63" s="308">
        <f t="shared" si="4"/>
        <v>0</v>
      </c>
      <c r="Z63" s="377">
        <f>SUM(Detailed_budget_table[[#This Row],[Y1 Total Cost Budget Line]:[Y5 Total Cost Budget Line]])</f>
        <v>0</v>
      </c>
    </row>
    <row r="64" spans="2:26" ht="15" customHeight="1">
      <c r="B64" s="302"/>
      <c r="C64" s="71"/>
      <c r="D64" s="71"/>
      <c r="E64" s="71"/>
      <c r="F64" s="71"/>
      <c r="G64" s="71"/>
      <c r="H64" s="71"/>
      <c r="I64" s="368">
        <f>IF(Detailed_budget_table[[#This Row],[Unit Cost Available?]]="Yes",IFERROR(INDEX(unit_cost,MATCH(Detailed_budget_table[[#This Row],[Cost Item]],cost_item_lookup,0)),""),0)</f>
        <v>0</v>
      </c>
      <c r="J64" s="368">
        <f>IF(H64="Yes",IF(G64="","",INDEX(cost_item_lookup_table[Cost Unit],(MATCH(G64,cost_item_lookup_table[Cost Item],0)))),0)</f>
        <v>0</v>
      </c>
      <c r="K64" s="305"/>
      <c r="L64" s="305"/>
      <c r="M64" s="305"/>
      <c r="N64" s="305"/>
      <c r="O64" s="305"/>
      <c r="P64" s="305"/>
      <c r="Q64" s="305"/>
      <c r="R64" s="305"/>
      <c r="S64" s="305"/>
      <c r="T64" s="305"/>
      <c r="U64" s="307">
        <f t="shared" si="5"/>
        <v>0</v>
      </c>
      <c r="V64" s="307">
        <f t="shared" si="1"/>
        <v>0</v>
      </c>
      <c r="W64" s="307">
        <f t="shared" si="2"/>
        <v>0</v>
      </c>
      <c r="X64" s="307">
        <f t="shared" si="3"/>
        <v>0</v>
      </c>
      <c r="Y64" s="308">
        <f t="shared" si="4"/>
        <v>0</v>
      </c>
      <c r="Z64" s="377">
        <f>SUM(Detailed_budget_table[[#This Row],[Y1 Total Cost Budget Line]:[Y5 Total Cost Budget Line]])</f>
        <v>0</v>
      </c>
    </row>
    <row r="65" spans="2:26" ht="15" customHeight="1">
      <c r="B65" s="302"/>
      <c r="C65" s="71"/>
      <c r="D65" s="71"/>
      <c r="E65" s="71"/>
      <c r="F65" s="71"/>
      <c r="G65" s="71"/>
      <c r="H65" s="71"/>
      <c r="I65" s="368">
        <f>IF(Detailed_budget_table[[#This Row],[Unit Cost Available?]]="Yes",IFERROR(INDEX(unit_cost,MATCH(Detailed_budget_table[[#This Row],[Cost Item]],cost_item_lookup,0)),""),0)</f>
        <v>0</v>
      </c>
      <c r="J65" s="368">
        <f>IF(H65="Yes",IF(G65="","",INDEX(cost_item_lookup_table[Cost Unit],(MATCH(G65,cost_item_lookup_table[Cost Item],0)))),0)</f>
        <v>0</v>
      </c>
      <c r="K65" s="305"/>
      <c r="L65" s="305"/>
      <c r="M65" s="305"/>
      <c r="N65" s="305"/>
      <c r="O65" s="305"/>
      <c r="P65" s="305"/>
      <c r="Q65" s="305"/>
      <c r="R65" s="305"/>
      <c r="S65" s="305"/>
      <c r="T65" s="305"/>
      <c r="U65" s="307">
        <f t="shared" si="5"/>
        <v>0</v>
      </c>
      <c r="V65" s="307">
        <f t="shared" si="1"/>
        <v>0</v>
      </c>
      <c r="W65" s="307">
        <f t="shared" si="2"/>
        <v>0</v>
      </c>
      <c r="X65" s="307">
        <f t="shared" si="3"/>
        <v>0</v>
      </c>
      <c r="Y65" s="308">
        <f t="shared" si="4"/>
        <v>0</v>
      </c>
      <c r="Z65" s="377">
        <f>SUM(Detailed_budget_table[[#This Row],[Y1 Total Cost Budget Line]:[Y5 Total Cost Budget Line]])</f>
        <v>0</v>
      </c>
    </row>
    <row r="66" spans="2:26" ht="15" customHeight="1">
      <c r="B66" s="302"/>
      <c r="C66" s="71"/>
      <c r="D66" s="71"/>
      <c r="E66" s="71"/>
      <c r="F66" s="71"/>
      <c r="G66" s="71"/>
      <c r="H66" s="71"/>
      <c r="I66" s="368">
        <f>IF(Detailed_budget_table[[#This Row],[Unit Cost Available?]]="Yes",IFERROR(INDEX(unit_cost,MATCH(Detailed_budget_table[[#This Row],[Cost Item]],cost_item_lookup,0)),""),0)</f>
        <v>0</v>
      </c>
      <c r="J66" s="368">
        <f>IF(H66="Yes",IF(G66="","",INDEX(cost_item_lookup_table[Cost Unit],(MATCH(G66,cost_item_lookup_table[Cost Item],0)))),0)</f>
        <v>0</v>
      </c>
      <c r="K66" s="305"/>
      <c r="L66" s="305"/>
      <c r="M66" s="305"/>
      <c r="N66" s="305"/>
      <c r="O66" s="305"/>
      <c r="P66" s="305"/>
      <c r="Q66" s="305"/>
      <c r="R66" s="305"/>
      <c r="S66" s="305"/>
      <c r="T66" s="305"/>
      <c r="U66" s="307">
        <f t="shared" si="5"/>
        <v>0</v>
      </c>
      <c r="V66" s="307">
        <f t="shared" si="1"/>
        <v>0</v>
      </c>
      <c r="W66" s="307">
        <f t="shared" si="2"/>
        <v>0</v>
      </c>
      <c r="X66" s="307">
        <f t="shared" si="3"/>
        <v>0</v>
      </c>
      <c r="Y66" s="308">
        <f t="shared" si="4"/>
        <v>0</v>
      </c>
      <c r="Z66" s="377">
        <f>SUM(Detailed_budget_table[[#This Row],[Y1 Total Cost Budget Line]:[Y5 Total Cost Budget Line]])</f>
        <v>0</v>
      </c>
    </row>
    <row r="67" spans="2:26" ht="15" customHeight="1">
      <c r="B67" s="302"/>
      <c r="C67" s="71"/>
      <c r="D67" s="71"/>
      <c r="E67" s="71"/>
      <c r="F67" s="71"/>
      <c r="G67" s="71"/>
      <c r="H67" s="71"/>
      <c r="I67" s="368">
        <f>IF(Detailed_budget_table[[#This Row],[Unit Cost Available?]]="Yes",IFERROR(INDEX(unit_cost,MATCH(Detailed_budget_table[[#This Row],[Cost Item]],cost_item_lookup,0)),""),0)</f>
        <v>0</v>
      </c>
      <c r="J67" s="368">
        <f>IF(H67="Yes",IF(G67="","",INDEX(cost_item_lookup_table[Cost Unit],(MATCH(G67,cost_item_lookup_table[Cost Item],0)))),0)</f>
        <v>0</v>
      </c>
      <c r="K67" s="305"/>
      <c r="L67" s="305"/>
      <c r="M67" s="305"/>
      <c r="N67" s="305"/>
      <c r="O67" s="305"/>
      <c r="P67" s="305"/>
      <c r="Q67" s="305"/>
      <c r="R67" s="305"/>
      <c r="S67" s="305"/>
      <c r="T67" s="305"/>
      <c r="U67" s="307">
        <f t="shared" si="5"/>
        <v>0</v>
      </c>
      <c r="V67" s="307">
        <f t="shared" si="1"/>
        <v>0</v>
      </c>
      <c r="W67" s="307">
        <f t="shared" si="2"/>
        <v>0</v>
      </c>
      <c r="X67" s="307">
        <f t="shared" si="3"/>
        <v>0</v>
      </c>
      <c r="Y67" s="308">
        <f t="shared" si="4"/>
        <v>0</v>
      </c>
      <c r="Z67" s="377">
        <f>SUM(Detailed_budget_table[[#This Row],[Y1 Total Cost Budget Line]:[Y5 Total Cost Budget Line]])</f>
        <v>0</v>
      </c>
    </row>
    <row r="68" spans="2:26" ht="15" customHeight="1">
      <c r="B68" s="302"/>
      <c r="C68" s="71"/>
      <c r="D68" s="71"/>
      <c r="E68" s="71"/>
      <c r="F68" s="71"/>
      <c r="G68" s="71"/>
      <c r="H68" s="71"/>
      <c r="I68" s="368">
        <f>IF(Detailed_budget_table[[#This Row],[Unit Cost Available?]]="Yes",IFERROR(INDEX(unit_cost,MATCH(Detailed_budget_table[[#This Row],[Cost Item]],cost_item_lookup,0)),""),0)</f>
        <v>0</v>
      </c>
      <c r="J68" s="368">
        <f>IF(H68="Yes",IF(G68="","",INDEX(cost_item_lookup_table[Cost Unit],(MATCH(G68,cost_item_lookup_table[Cost Item],0)))),0)</f>
        <v>0</v>
      </c>
      <c r="K68" s="305"/>
      <c r="L68" s="305"/>
      <c r="M68" s="305"/>
      <c r="N68" s="305"/>
      <c r="O68" s="305"/>
      <c r="P68" s="305"/>
      <c r="Q68" s="305"/>
      <c r="R68" s="305"/>
      <c r="S68" s="305"/>
      <c r="T68" s="305"/>
      <c r="U68" s="307">
        <f t="shared" si="5"/>
        <v>0</v>
      </c>
      <c r="V68" s="307">
        <f t="shared" si="1"/>
        <v>0</v>
      </c>
      <c r="W68" s="307">
        <f t="shared" si="2"/>
        <v>0</v>
      </c>
      <c r="X68" s="307">
        <f t="shared" si="3"/>
        <v>0</v>
      </c>
      <c r="Y68" s="308">
        <f t="shared" si="4"/>
        <v>0</v>
      </c>
      <c r="Z68" s="377">
        <f>SUM(Detailed_budget_table[[#This Row],[Y1 Total Cost Budget Line]:[Y5 Total Cost Budget Line]])</f>
        <v>0</v>
      </c>
    </row>
    <row r="69" spans="2:26" ht="15" customHeight="1">
      <c r="B69" s="302"/>
      <c r="C69" s="71"/>
      <c r="D69" s="71"/>
      <c r="E69" s="71"/>
      <c r="F69" s="71"/>
      <c r="G69" s="71"/>
      <c r="H69" s="71"/>
      <c r="I69" s="368">
        <f>IF(Detailed_budget_table[[#This Row],[Unit Cost Available?]]="Yes",IFERROR(INDEX(unit_cost,MATCH(Detailed_budget_table[[#This Row],[Cost Item]],cost_item_lookup,0)),""),0)</f>
        <v>0</v>
      </c>
      <c r="J69" s="368">
        <f>IF(H69="Yes",IF(G69="","",INDEX(cost_item_lookup_table[Cost Unit],(MATCH(G69,cost_item_lookup_table[Cost Item],0)))),0)</f>
        <v>0</v>
      </c>
      <c r="K69" s="305"/>
      <c r="L69" s="305"/>
      <c r="M69" s="305"/>
      <c r="N69" s="305"/>
      <c r="O69" s="305"/>
      <c r="P69" s="305"/>
      <c r="Q69" s="305"/>
      <c r="R69" s="305"/>
      <c r="S69" s="305"/>
      <c r="T69" s="305"/>
      <c r="U69" s="307">
        <f t="shared" si="5"/>
        <v>0</v>
      </c>
      <c r="V69" s="307">
        <f t="shared" si="1"/>
        <v>0</v>
      </c>
      <c r="W69" s="307">
        <f t="shared" si="2"/>
        <v>0</v>
      </c>
      <c r="X69" s="307">
        <f t="shared" si="3"/>
        <v>0</v>
      </c>
      <c r="Y69" s="308">
        <f t="shared" si="4"/>
        <v>0</v>
      </c>
      <c r="Z69" s="377">
        <f>SUM(Detailed_budget_table[[#This Row],[Y1 Total Cost Budget Line]:[Y5 Total Cost Budget Line]])</f>
        <v>0</v>
      </c>
    </row>
    <row r="70" spans="2:26" ht="15" customHeight="1">
      <c r="B70" s="302"/>
      <c r="C70" s="71"/>
      <c r="D70" s="71"/>
      <c r="E70" s="71"/>
      <c r="F70" s="71"/>
      <c r="G70" s="71"/>
      <c r="H70" s="71"/>
      <c r="I70" s="368">
        <f>IF(Detailed_budget_table[[#This Row],[Unit Cost Available?]]="Yes",IFERROR(INDEX(unit_cost,MATCH(Detailed_budget_table[[#This Row],[Cost Item]],cost_item_lookup,0)),""),0)</f>
        <v>0</v>
      </c>
      <c r="J70" s="368">
        <f>IF(H70="Yes",IF(G70="","",INDEX(cost_item_lookup_table[Cost Unit],(MATCH(G70,cost_item_lookup_table[Cost Item],0)))),0)</f>
        <v>0</v>
      </c>
      <c r="K70" s="305"/>
      <c r="L70" s="305"/>
      <c r="M70" s="305"/>
      <c r="N70" s="305"/>
      <c r="O70" s="305"/>
      <c r="P70" s="305"/>
      <c r="Q70" s="305"/>
      <c r="R70" s="305"/>
      <c r="S70" s="305"/>
      <c r="T70" s="305"/>
      <c r="U70" s="307">
        <f t="shared" si="5"/>
        <v>0</v>
      </c>
      <c r="V70" s="307">
        <f t="shared" si="1"/>
        <v>0</v>
      </c>
      <c r="W70" s="307">
        <f t="shared" si="2"/>
        <v>0</v>
      </c>
      <c r="X70" s="307">
        <f t="shared" si="3"/>
        <v>0</v>
      </c>
      <c r="Y70" s="308">
        <f t="shared" si="4"/>
        <v>0</v>
      </c>
      <c r="Z70" s="377">
        <f>SUM(Detailed_budget_table[[#This Row],[Y1 Total Cost Budget Line]:[Y5 Total Cost Budget Line]])</f>
        <v>0</v>
      </c>
    </row>
    <row r="71" spans="2:26" ht="15" customHeight="1">
      <c r="B71" s="302"/>
      <c r="C71" s="71"/>
      <c r="D71" s="71"/>
      <c r="E71" s="71"/>
      <c r="F71" s="71"/>
      <c r="G71" s="71"/>
      <c r="H71" s="71"/>
      <c r="I71" s="368">
        <f>IF(Detailed_budget_table[[#This Row],[Unit Cost Available?]]="Yes",IFERROR(INDEX(unit_cost,MATCH(Detailed_budget_table[[#This Row],[Cost Item]],cost_item_lookup,0)),""),0)</f>
        <v>0</v>
      </c>
      <c r="J71" s="368">
        <f>IF(H71="Yes",IF(G71="","",INDEX(cost_item_lookup_table[Cost Unit],(MATCH(G71,cost_item_lookup_table[Cost Item],0)))),0)</f>
        <v>0</v>
      </c>
      <c r="K71" s="305"/>
      <c r="L71" s="305"/>
      <c r="M71" s="305"/>
      <c r="N71" s="305"/>
      <c r="O71" s="305"/>
      <c r="P71" s="305"/>
      <c r="Q71" s="305"/>
      <c r="R71" s="305"/>
      <c r="S71" s="305"/>
      <c r="T71" s="305"/>
      <c r="U71" s="307">
        <f t="shared" ref="U71:U134" si="6">IF(IF(OR(K71="",L71="",$I71=""),"",K71*L71*$I71)="",0,K71*L71*$I71)</f>
        <v>0</v>
      </c>
      <c r="V71" s="307">
        <f t="shared" ref="V71:V134" si="7">IF(IF(OR(M71="",N71="",$I71=""),"",M71*N71*$I71)="",0,M71*N71*$I71)</f>
        <v>0</v>
      </c>
      <c r="W71" s="307">
        <f t="shared" ref="W71:W134" si="8">IF(IF(OR(O71="",P71="",$I71=""),"",O71*P71*$I71)="",0,O71*P71*$I71)</f>
        <v>0</v>
      </c>
      <c r="X71" s="307">
        <f t="shared" ref="X71:X134" si="9">IF(IF(OR(Q71="",R71="",$I71=""),"",Q71*R71*$I71)="",0,Q71*R71*$I71)</f>
        <v>0</v>
      </c>
      <c r="Y71" s="308">
        <f t="shared" ref="Y71:Y134" si="10">IF(IF(OR(S71="",T71="",$I71=""),"",S71*T71*$I71)="",0,S71*T71*$I71)</f>
        <v>0</v>
      </c>
      <c r="Z71" s="377">
        <f>SUM(Detailed_budget_table[[#This Row],[Y1 Total Cost Budget Line]:[Y5 Total Cost Budget Line]])</f>
        <v>0</v>
      </c>
    </row>
    <row r="72" spans="2:26" ht="15" customHeight="1">
      <c r="B72" s="302"/>
      <c r="C72" s="71"/>
      <c r="D72" s="71"/>
      <c r="E72" s="71"/>
      <c r="F72" s="71"/>
      <c r="G72" s="71"/>
      <c r="H72" s="71"/>
      <c r="I72" s="368">
        <f>IF(Detailed_budget_table[[#This Row],[Unit Cost Available?]]="Yes",IFERROR(INDEX(unit_cost,MATCH(Detailed_budget_table[[#This Row],[Cost Item]],cost_item_lookup,0)),""),0)</f>
        <v>0</v>
      </c>
      <c r="J72" s="368">
        <f>IF(H72="Yes",IF(G72="","",INDEX(cost_item_lookup_table[Cost Unit],(MATCH(G72,cost_item_lookup_table[Cost Item],0)))),0)</f>
        <v>0</v>
      </c>
      <c r="K72" s="305"/>
      <c r="L72" s="305"/>
      <c r="M72" s="305"/>
      <c r="N72" s="305"/>
      <c r="O72" s="305"/>
      <c r="P72" s="305"/>
      <c r="Q72" s="305"/>
      <c r="R72" s="305"/>
      <c r="S72" s="305"/>
      <c r="T72" s="305"/>
      <c r="U72" s="307">
        <f t="shared" si="6"/>
        <v>0</v>
      </c>
      <c r="V72" s="307">
        <f t="shared" si="7"/>
        <v>0</v>
      </c>
      <c r="W72" s="307">
        <f t="shared" si="8"/>
        <v>0</v>
      </c>
      <c r="X72" s="307">
        <f t="shared" si="9"/>
        <v>0</v>
      </c>
      <c r="Y72" s="308">
        <f t="shared" si="10"/>
        <v>0</v>
      </c>
      <c r="Z72" s="377">
        <f>SUM(Detailed_budget_table[[#This Row],[Y1 Total Cost Budget Line]:[Y5 Total Cost Budget Line]])</f>
        <v>0</v>
      </c>
    </row>
    <row r="73" spans="2:26" ht="15" customHeight="1">
      <c r="B73" s="302"/>
      <c r="C73" s="71"/>
      <c r="D73" s="71"/>
      <c r="E73" s="71"/>
      <c r="F73" s="71"/>
      <c r="G73" s="71"/>
      <c r="H73" s="71"/>
      <c r="I73" s="368">
        <f>IF(Detailed_budget_table[[#This Row],[Unit Cost Available?]]="Yes",IFERROR(INDEX(unit_cost,MATCH(Detailed_budget_table[[#This Row],[Cost Item]],cost_item_lookup,0)),""),0)</f>
        <v>0</v>
      </c>
      <c r="J73" s="368">
        <f>IF(H73="Yes",IF(G73="","",INDEX(cost_item_lookup_table[Cost Unit],(MATCH(G73,cost_item_lookup_table[Cost Item],0)))),0)</f>
        <v>0</v>
      </c>
      <c r="K73" s="305"/>
      <c r="L73" s="305"/>
      <c r="M73" s="305"/>
      <c r="N73" s="305"/>
      <c r="O73" s="305"/>
      <c r="P73" s="305"/>
      <c r="Q73" s="305"/>
      <c r="R73" s="305"/>
      <c r="S73" s="305"/>
      <c r="T73" s="305"/>
      <c r="U73" s="307">
        <f t="shared" si="6"/>
        <v>0</v>
      </c>
      <c r="V73" s="307">
        <f t="shared" si="7"/>
        <v>0</v>
      </c>
      <c r="W73" s="307">
        <f t="shared" si="8"/>
        <v>0</v>
      </c>
      <c r="X73" s="307">
        <f t="shared" si="9"/>
        <v>0</v>
      </c>
      <c r="Y73" s="308">
        <f t="shared" si="10"/>
        <v>0</v>
      </c>
      <c r="Z73" s="377">
        <f>SUM(Detailed_budget_table[[#This Row],[Y1 Total Cost Budget Line]:[Y5 Total Cost Budget Line]])</f>
        <v>0</v>
      </c>
    </row>
    <row r="74" spans="2:26" ht="15" customHeight="1">
      <c r="B74" s="302"/>
      <c r="C74" s="71"/>
      <c r="D74" s="71"/>
      <c r="E74" s="71"/>
      <c r="F74" s="71"/>
      <c r="G74" s="71"/>
      <c r="H74" s="71"/>
      <c r="I74" s="368">
        <f>IF(Detailed_budget_table[[#This Row],[Unit Cost Available?]]="Yes",IFERROR(INDEX(unit_cost,MATCH(Detailed_budget_table[[#This Row],[Cost Item]],cost_item_lookup,0)),""),0)</f>
        <v>0</v>
      </c>
      <c r="J74" s="368">
        <f>IF(H74="Yes",IF(G74="","",INDEX(cost_item_lookup_table[Cost Unit],(MATCH(G74,cost_item_lookup_table[Cost Item],0)))),0)</f>
        <v>0</v>
      </c>
      <c r="K74" s="305"/>
      <c r="L74" s="305"/>
      <c r="M74" s="305"/>
      <c r="N74" s="305"/>
      <c r="O74" s="305"/>
      <c r="P74" s="305"/>
      <c r="Q74" s="305"/>
      <c r="R74" s="305"/>
      <c r="S74" s="305"/>
      <c r="T74" s="305"/>
      <c r="U74" s="307">
        <f t="shared" si="6"/>
        <v>0</v>
      </c>
      <c r="V74" s="307">
        <f t="shared" si="7"/>
        <v>0</v>
      </c>
      <c r="W74" s="307">
        <f t="shared" si="8"/>
        <v>0</v>
      </c>
      <c r="X74" s="307">
        <f t="shared" si="9"/>
        <v>0</v>
      </c>
      <c r="Y74" s="308">
        <f t="shared" si="10"/>
        <v>0</v>
      </c>
      <c r="Z74" s="377">
        <f>SUM(Detailed_budget_table[[#This Row],[Y1 Total Cost Budget Line]:[Y5 Total Cost Budget Line]])</f>
        <v>0</v>
      </c>
    </row>
    <row r="75" spans="2:26" ht="15" customHeight="1">
      <c r="B75" s="302"/>
      <c r="C75" s="71"/>
      <c r="D75" s="71"/>
      <c r="E75" s="71"/>
      <c r="F75" s="71"/>
      <c r="G75" s="71"/>
      <c r="H75" s="71"/>
      <c r="I75" s="368">
        <f>IF(Detailed_budget_table[[#This Row],[Unit Cost Available?]]="Yes",IFERROR(INDEX(unit_cost,MATCH(Detailed_budget_table[[#This Row],[Cost Item]],cost_item_lookup,0)),""),0)</f>
        <v>0</v>
      </c>
      <c r="J75" s="368">
        <f>IF(H75="Yes",IF(G75="","",INDEX(cost_item_lookup_table[Cost Unit],(MATCH(G75,cost_item_lookup_table[Cost Item],0)))),0)</f>
        <v>0</v>
      </c>
      <c r="K75" s="305"/>
      <c r="L75" s="305"/>
      <c r="M75" s="305"/>
      <c r="N75" s="305"/>
      <c r="O75" s="305"/>
      <c r="P75" s="305"/>
      <c r="Q75" s="305"/>
      <c r="R75" s="305"/>
      <c r="S75" s="305"/>
      <c r="T75" s="305"/>
      <c r="U75" s="307">
        <f t="shared" si="6"/>
        <v>0</v>
      </c>
      <c r="V75" s="307">
        <f t="shared" si="7"/>
        <v>0</v>
      </c>
      <c r="W75" s="307">
        <f t="shared" si="8"/>
        <v>0</v>
      </c>
      <c r="X75" s="307">
        <f t="shared" si="9"/>
        <v>0</v>
      </c>
      <c r="Y75" s="308">
        <f t="shared" si="10"/>
        <v>0</v>
      </c>
      <c r="Z75" s="377">
        <f>SUM(Detailed_budget_table[[#This Row],[Y1 Total Cost Budget Line]:[Y5 Total Cost Budget Line]])</f>
        <v>0</v>
      </c>
    </row>
    <row r="76" spans="2:26" ht="15" customHeight="1">
      <c r="B76" s="302"/>
      <c r="C76" s="71"/>
      <c r="D76" s="71"/>
      <c r="E76" s="71"/>
      <c r="F76" s="71"/>
      <c r="G76" s="71"/>
      <c r="H76" s="71"/>
      <c r="I76" s="368">
        <f>IF(Detailed_budget_table[[#This Row],[Unit Cost Available?]]="Yes",IFERROR(INDEX(unit_cost,MATCH(Detailed_budget_table[[#This Row],[Cost Item]],cost_item_lookup,0)),""),0)</f>
        <v>0</v>
      </c>
      <c r="J76" s="368">
        <f>IF(H76="Yes",IF(G76="","",INDEX(cost_item_lookup_table[Cost Unit],(MATCH(G76,cost_item_lookup_table[Cost Item],0)))),0)</f>
        <v>0</v>
      </c>
      <c r="K76" s="305"/>
      <c r="L76" s="305"/>
      <c r="M76" s="305"/>
      <c r="N76" s="305"/>
      <c r="O76" s="305"/>
      <c r="P76" s="305"/>
      <c r="Q76" s="305"/>
      <c r="R76" s="305"/>
      <c r="S76" s="305"/>
      <c r="T76" s="305"/>
      <c r="U76" s="307">
        <f t="shared" si="6"/>
        <v>0</v>
      </c>
      <c r="V76" s="307">
        <f t="shared" si="7"/>
        <v>0</v>
      </c>
      <c r="W76" s="307">
        <f t="shared" si="8"/>
        <v>0</v>
      </c>
      <c r="X76" s="307">
        <f t="shared" si="9"/>
        <v>0</v>
      </c>
      <c r="Y76" s="308">
        <f t="shared" si="10"/>
        <v>0</v>
      </c>
      <c r="Z76" s="377">
        <f>SUM(Detailed_budget_table[[#This Row],[Y1 Total Cost Budget Line]:[Y5 Total Cost Budget Line]])</f>
        <v>0</v>
      </c>
    </row>
    <row r="77" spans="2:26" ht="15" customHeight="1">
      <c r="B77" s="302"/>
      <c r="C77" s="71"/>
      <c r="D77" s="71"/>
      <c r="E77" s="71"/>
      <c r="F77" s="71"/>
      <c r="G77" s="71"/>
      <c r="H77" s="71"/>
      <c r="I77" s="368">
        <f>IF(Detailed_budget_table[[#This Row],[Unit Cost Available?]]="Yes",IFERROR(INDEX(unit_cost,MATCH(Detailed_budget_table[[#This Row],[Cost Item]],cost_item_lookup,0)),""),0)</f>
        <v>0</v>
      </c>
      <c r="J77" s="368">
        <f>IF(H77="Yes",IF(G77="","",INDEX(cost_item_lookup_table[Cost Unit],(MATCH(G77,cost_item_lookup_table[Cost Item],0)))),0)</f>
        <v>0</v>
      </c>
      <c r="K77" s="305"/>
      <c r="L77" s="305"/>
      <c r="M77" s="305"/>
      <c r="N77" s="305"/>
      <c r="O77" s="305"/>
      <c r="P77" s="305"/>
      <c r="Q77" s="305"/>
      <c r="R77" s="305"/>
      <c r="S77" s="305"/>
      <c r="T77" s="305"/>
      <c r="U77" s="307">
        <f t="shared" si="6"/>
        <v>0</v>
      </c>
      <c r="V77" s="307">
        <f t="shared" si="7"/>
        <v>0</v>
      </c>
      <c r="W77" s="307">
        <f t="shared" si="8"/>
        <v>0</v>
      </c>
      <c r="X77" s="307">
        <f t="shared" si="9"/>
        <v>0</v>
      </c>
      <c r="Y77" s="308">
        <f t="shared" si="10"/>
        <v>0</v>
      </c>
      <c r="Z77" s="377">
        <f>SUM(Detailed_budget_table[[#This Row],[Y1 Total Cost Budget Line]:[Y5 Total Cost Budget Line]])</f>
        <v>0</v>
      </c>
    </row>
    <row r="78" spans="2:26" ht="15" customHeight="1">
      <c r="B78" s="302"/>
      <c r="C78" s="71"/>
      <c r="D78" s="71"/>
      <c r="E78" s="71"/>
      <c r="F78" s="71"/>
      <c r="G78" s="71"/>
      <c r="H78" s="71"/>
      <c r="I78" s="368">
        <f>IF(Detailed_budget_table[[#This Row],[Unit Cost Available?]]="Yes",IFERROR(INDEX(unit_cost,MATCH(Detailed_budget_table[[#This Row],[Cost Item]],cost_item_lookup,0)),""),0)</f>
        <v>0</v>
      </c>
      <c r="J78" s="368">
        <f>IF(H78="Yes",IF(G78="","",INDEX(cost_item_lookup_table[Cost Unit],(MATCH(G78,cost_item_lookup_table[Cost Item],0)))),0)</f>
        <v>0</v>
      </c>
      <c r="K78" s="305"/>
      <c r="L78" s="305"/>
      <c r="M78" s="305"/>
      <c r="N78" s="305"/>
      <c r="O78" s="305"/>
      <c r="P78" s="305"/>
      <c r="Q78" s="305"/>
      <c r="R78" s="305"/>
      <c r="S78" s="305"/>
      <c r="T78" s="305"/>
      <c r="U78" s="307">
        <f t="shared" si="6"/>
        <v>0</v>
      </c>
      <c r="V78" s="307">
        <f t="shared" si="7"/>
        <v>0</v>
      </c>
      <c r="W78" s="307">
        <f t="shared" si="8"/>
        <v>0</v>
      </c>
      <c r="X78" s="307">
        <f t="shared" si="9"/>
        <v>0</v>
      </c>
      <c r="Y78" s="308">
        <f t="shared" si="10"/>
        <v>0</v>
      </c>
      <c r="Z78" s="377">
        <f>SUM(Detailed_budget_table[[#This Row],[Y1 Total Cost Budget Line]:[Y5 Total Cost Budget Line]])</f>
        <v>0</v>
      </c>
    </row>
    <row r="79" spans="2:26" ht="15" customHeight="1">
      <c r="B79" s="302"/>
      <c r="C79" s="71"/>
      <c r="D79" s="71"/>
      <c r="E79" s="71"/>
      <c r="F79" s="71"/>
      <c r="G79" s="71"/>
      <c r="H79" s="71"/>
      <c r="I79" s="368">
        <f>IF(Detailed_budget_table[[#This Row],[Unit Cost Available?]]="Yes",IFERROR(INDEX(unit_cost,MATCH(Detailed_budget_table[[#This Row],[Cost Item]],cost_item_lookup,0)),""),0)</f>
        <v>0</v>
      </c>
      <c r="J79" s="368">
        <f>IF(H79="Yes",IF(G79="","",INDEX(cost_item_lookup_table[Cost Unit],(MATCH(G79,cost_item_lookup_table[Cost Item],0)))),0)</f>
        <v>0</v>
      </c>
      <c r="K79" s="305"/>
      <c r="L79" s="305"/>
      <c r="M79" s="305"/>
      <c r="N79" s="305"/>
      <c r="O79" s="305"/>
      <c r="P79" s="305"/>
      <c r="Q79" s="305"/>
      <c r="R79" s="305"/>
      <c r="S79" s="305"/>
      <c r="T79" s="305"/>
      <c r="U79" s="307">
        <f t="shared" si="6"/>
        <v>0</v>
      </c>
      <c r="V79" s="307">
        <f t="shared" si="7"/>
        <v>0</v>
      </c>
      <c r="W79" s="307">
        <f t="shared" si="8"/>
        <v>0</v>
      </c>
      <c r="X79" s="307">
        <f t="shared" si="9"/>
        <v>0</v>
      </c>
      <c r="Y79" s="308">
        <f t="shared" si="10"/>
        <v>0</v>
      </c>
      <c r="Z79" s="377">
        <f>SUM(Detailed_budget_table[[#This Row],[Y1 Total Cost Budget Line]:[Y5 Total Cost Budget Line]])</f>
        <v>0</v>
      </c>
    </row>
    <row r="80" spans="2:26" ht="15" customHeight="1">
      <c r="B80" s="302"/>
      <c r="C80" s="71"/>
      <c r="D80" s="71"/>
      <c r="E80" s="71"/>
      <c r="F80" s="71"/>
      <c r="G80" s="71"/>
      <c r="H80" s="71"/>
      <c r="I80" s="368">
        <f>IF(Detailed_budget_table[[#This Row],[Unit Cost Available?]]="Yes",IFERROR(INDEX(unit_cost,MATCH(Detailed_budget_table[[#This Row],[Cost Item]],cost_item_lookup,0)),""),0)</f>
        <v>0</v>
      </c>
      <c r="J80" s="368">
        <f>IF(H80="Yes",IF(G80="","",INDEX(cost_item_lookup_table[Cost Unit],(MATCH(G80,cost_item_lookup_table[Cost Item],0)))),0)</f>
        <v>0</v>
      </c>
      <c r="K80" s="305"/>
      <c r="L80" s="305"/>
      <c r="M80" s="305"/>
      <c r="N80" s="305"/>
      <c r="O80" s="305"/>
      <c r="P80" s="305"/>
      <c r="Q80" s="305"/>
      <c r="R80" s="305"/>
      <c r="S80" s="305"/>
      <c r="T80" s="305"/>
      <c r="U80" s="307">
        <f t="shared" si="6"/>
        <v>0</v>
      </c>
      <c r="V80" s="307">
        <f t="shared" si="7"/>
        <v>0</v>
      </c>
      <c r="W80" s="307">
        <f t="shared" si="8"/>
        <v>0</v>
      </c>
      <c r="X80" s="307">
        <f t="shared" si="9"/>
        <v>0</v>
      </c>
      <c r="Y80" s="308">
        <f t="shared" si="10"/>
        <v>0</v>
      </c>
      <c r="Z80" s="377">
        <f>SUM(Detailed_budget_table[[#This Row],[Y1 Total Cost Budget Line]:[Y5 Total Cost Budget Line]])</f>
        <v>0</v>
      </c>
    </row>
    <row r="81" spans="2:26" ht="15" customHeight="1">
      <c r="B81" s="302"/>
      <c r="C81" s="71"/>
      <c r="D81" s="71"/>
      <c r="E81" s="71"/>
      <c r="F81" s="71"/>
      <c r="G81" s="71"/>
      <c r="H81" s="71"/>
      <c r="I81" s="368">
        <f>IF(Detailed_budget_table[[#This Row],[Unit Cost Available?]]="Yes",IFERROR(INDEX(unit_cost,MATCH(Detailed_budget_table[[#This Row],[Cost Item]],cost_item_lookup,0)),""),0)</f>
        <v>0</v>
      </c>
      <c r="J81" s="368">
        <f>IF(H81="Yes",IF(G81="","",INDEX(cost_item_lookup_table[Cost Unit],(MATCH(G81,cost_item_lookup_table[Cost Item],0)))),0)</f>
        <v>0</v>
      </c>
      <c r="K81" s="305"/>
      <c r="L81" s="305"/>
      <c r="M81" s="305"/>
      <c r="N81" s="305"/>
      <c r="O81" s="305"/>
      <c r="P81" s="305"/>
      <c r="Q81" s="305"/>
      <c r="R81" s="305"/>
      <c r="S81" s="305"/>
      <c r="T81" s="305"/>
      <c r="U81" s="307">
        <f t="shared" si="6"/>
        <v>0</v>
      </c>
      <c r="V81" s="307">
        <f t="shared" si="7"/>
        <v>0</v>
      </c>
      <c r="W81" s="307">
        <f t="shared" si="8"/>
        <v>0</v>
      </c>
      <c r="X81" s="307">
        <f t="shared" si="9"/>
        <v>0</v>
      </c>
      <c r="Y81" s="308">
        <f t="shared" si="10"/>
        <v>0</v>
      </c>
      <c r="Z81" s="377">
        <f>SUM(Detailed_budget_table[[#This Row],[Y1 Total Cost Budget Line]:[Y5 Total Cost Budget Line]])</f>
        <v>0</v>
      </c>
    </row>
    <row r="82" spans="2:26" ht="15" customHeight="1">
      <c r="B82" s="302"/>
      <c r="C82" s="71"/>
      <c r="D82" s="71"/>
      <c r="E82" s="71"/>
      <c r="F82" s="71"/>
      <c r="G82" s="71"/>
      <c r="H82" s="71"/>
      <c r="I82" s="368">
        <f>IF(Detailed_budget_table[[#This Row],[Unit Cost Available?]]="Yes",IFERROR(INDEX(unit_cost,MATCH(Detailed_budget_table[[#This Row],[Cost Item]],cost_item_lookup,0)),""),0)</f>
        <v>0</v>
      </c>
      <c r="J82" s="368">
        <f>IF(H82="Yes",IF(G82="","",INDEX(cost_item_lookup_table[Cost Unit],(MATCH(G82,cost_item_lookup_table[Cost Item],0)))),0)</f>
        <v>0</v>
      </c>
      <c r="K82" s="305"/>
      <c r="L82" s="305"/>
      <c r="M82" s="305"/>
      <c r="N82" s="305"/>
      <c r="O82" s="305"/>
      <c r="P82" s="305"/>
      <c r="Q82" s="305"/>
      <c r="R82" s="305"/>
      <c r="S82" s="305"/>
      <c r="T82" s="305"/>
      <c r="U82" s="307">
        <f t="shared" si="6"/>
        <v>0</v>
      </c>
      <c r="V82" s="307">
        <f t="shared" si="7"/>
        <v>0</v>
      </c>
      <c r="W82" s="307">
        <f t="shared" si="8"/>
        <v>0</v>
      </c>
      <c r="X82" s="307">
        <f t="shared" si="9"/>
        <v>0</v>
      </c>
      <c r="Y82" s="308">
        <f t="shared" si="10"/>
        <v>0</v>
      </c>
      <c r="Z82" s="377">
        <f>SUM(Detailed_budget_table[[#This Row],[Y1 Total Cost Budget Line]:[Y5 Total Cost Budget Line]])</f>
        <v>0</v>
      </c>
    </row>
    <row r="83" spans="2:26" ht="15" customHeight="1">
      <c r="B83" s="302"/>
      <c r="C83" s="71"/>
      <c r="D83" s="71"/>
      <c r="E83" s="71"/>
      <c r="F83" s="71"/>
      <c r="G83" s="71"/>
      <c r="H83" s="71"/>
      <c r="I83" s="368">
        <f>IF(Detailed_budget_table[[#This Row],[Unit Cost Available?]]="Yes",IFERROR(INDEX(unit_cost,MATCH(Detailed_budget_table[[#This Row],[Cost Item]],cost_item_lookup,0)),""),0)</f>
        <v>0</v>
      </c>
      <c r="J83" s="368">
        <f>IF(H83="Yes",IF(G83="","",INDEX(cost_item_lookup_table[Cost Unit],(MATCH(G83,cost_item_lookup_table[Cost Item],0)))),0)</f>
        <v>0</v>
      </c>
      <c r="K83" s="305"/>
      <c r="L83" s="305"/>
      <c r="M83" s="305"/>
      <c r="N83" s="305"/>
      <c r="O83" s="305"/>
      <c r="P83" s="305"/>
      <c r="Q83" s="305"/>
      <c r="R83" s="305"/>
      <c r="S83" s="305"/>
      <c r="T83" s="305"/>
      <c r="U83" s="307">
        <f t="shared" si="6"/>
        <v>0</v>
      </c>
      <c r="V83" s="307">
        <f t="shared" si="7"/>
        <v>0</v>
      </c>
      <c r="W83" s="307">
        <f t="shared" si="8"/>
        <v>0</v>
      </c>
      <c r="X83" s="307">
        <f t="shared" si="9"/>
        <v>0</v>
      </c>
      <c r="Y83" s="308">
        <f t="shared" si="10"/>
        <v>0</v>
      </c>
      <c r="Z83" s="377">
        <f>SUM(Detailed_budget_table[[#This Row],[Y1 Total Cost Budget Line]:[Y5 Total Cost Budget Line]])</f>
        <v>0</v>
      </c>
    </row>
    <row r="84" spans="2:26" ht="15" customHeight="1">
      <c r="B84" s="302"/>
      <c r="C84" s="71"/>
      <c r="D84" s="71"/>
      <c r="E84" s="71"/>
      <c r="F84" s="71"/>
      <c r="G84" s="71"/>
      <c r="H84" s="71"/>
      <c r="I84" s="368">
        <f>IF(Detailed_budget_table[[#This Row],[Unit Cost Available?]]="Yes",IFERROR(INDEX(unit_cost,MATCH(Detailed_budget_table[[#This Row],[Cost Item]],cost_item_lookup,0)),""),0)</f>
        <v>0</v>
      </c>
      <c r="J84" s="368">
        <f>IF(H84="Yes",IF(G84="","",INDEX(cost_item_lookup_table[Cost Unit],(MATCH(G84,cost_item_lookup_table[Cost Item],0)))),0)</f>
        <v>0</v>
      </c>
      <c r="K84" s="305"/>
      <c r="L84" s="305"/>
      <c r="M84" s="305"/>
      <c r="N84" s="305"/>
      <c r="O84" s="305"/>
      <c r="P84" s="305"/>
      <c r="Q84" s="305"/>
      <c r="R84" s="305"/>
      <c r="S84" s="305"/>
      <c r="T84" s="305"/>
      <c r="U84" s="307">
        <f t="shared" si="6"/>
        <v>0</v>
      </c>
      <c r="V84" s="307">
        <f t="shared" si="7"/>
        <v>0</v>
      </c>
      <c r="W84" s="307">
        <f t="shared" si="8"/>
        <v>0</v>
      </c>
      <c r="X84" s="307">
        <f t="shared" si="9"/>
        <v>0</v>
      </c>
      <c r="Y84" s="308">
        <f t="shared" si="10"/>
        <v>0</v>
      </c>
      <c r="Z84" s="377">
        <f>SUM(Detailed_budget_table[[#This Row],[Y1 Total Cost Budget Line]:[Y5 Total Cost Budget Line]])</f>
        <v>0</v>
      </c>
    </row>
    <row r="85" spans="2:26" ht="15" customHeight="1">
      <c r="B85" s="302"/>
      <c r="C85" s="71"/>
      <c r="D85" s="71"/>
      <c r="E85" s="71"/>
      <c r="F85" s="71"/>
      <c r="G85" s="71"/>
      <c r="H85" s="71"/>
      <c r="I85" s="368">
        <f>IF(Detailed_budget_table[[#This Row],[Unit Cost Available?]]="Yes",IFERROR(INDEX(unit_cost,MATCH(Detailed_budget_table[[#This Row],[Cost Item]],cost_item_lookup,0)),""),0)</f>
        <v>0</v>
      </c>
      <c r="J85" s="368">
        <f>IF(H85="Yes",IF(G85="","",INDEX(cost_item_lookup_table[Cost Unit],(MATCH(G85,cost_item_lookup_table[Cost Item],0)))),0)</f>
        <v>0</v>
      </c>
      <c r="K85" s="305"/>
      <c r="L85" s="305"/>
      <c r="M85" s="305"/>
      <c r="N85" s="305"/>
      <c r="O85" s="305"/>
      <c r="P85" s="305"/>
      <c r="Q85" s="305"/>
      <c r="R85" s="305"/>
      <c r="S85" s="305"/>
      <c r="T85" s="305"/>
      <c r="U85" s="307">
        <f t="shared" si="6"/>
        <v>0</v>
      </c>
      <c r="V85" s="307">
        <f t="shared" si="7"/>
        <v>0</v>
      </c>
      <c r="W85" s="307">
        <f t="shared" si="8"/>
        <v>0</v>
      </c>
      <c r="X85" s="307">
        <f t="shared" si="9"/>
        <v>0</v>
      </c>
      <c r="Y85" s="308">
        <f t="shared" si="10"/>
        <v>0</v>
      </c>
      <c r="Z85" s="377">
        <f>SUM(Detailed_budget_table[[#This Row],[Y1 Total Cost Budget Line]:[Y5 Total Cost Budget Line]])</f>
        <v>0</v>
      </c>
    </row>
    <row r="86" spans="2:26" ht="15" customHeight="1">
      <c r="B86" s="302"/>
      <c r="C86" s="71"/>
      <c r="D86" s="71"/>
      <c r="E86" s="71"/>
      <c r="F86" s="71"/>
      <c r="G86" s="71"/>
      <c r="H86" s="71"/>
      <c r="I86" s="368">
        <f>IF(Detailed_budget_table[[#This Row],[Unit Cost Available?]]="Yes",IFERROR(INDEX(unit_cost,MATCH(Detailed_budget_table[[#This Row],[Cost Item]],cost_item_lookup,0)),""),0)</f>
        <v>0</v>
      </c>
      <c r="J86" s="368">
        <f>IF(H86="Yes",IF(G86="","",INDEX(cost_item_lookup_table[Cost Unit],(MATCH(G86,cost_item_lookup_table[Cost Item],0)))),0)</f>
        <v>0</v>
      </c>
      <c r="K86" s="305"/>
      <c r="L86" s="305"/>
      <c r="M86" s="305"/>
      <c r="N86" s="305"/>
      <c r="O86" s="305"/>
      <c r="P86" s="305"/>
      <c r="Q86" s="305"/>
      <c r="R86" s="305"/>
      <c r="S86" s="305"/>
      <c r="T86" s="305"/>
      <c r="U86" s="307">
        <f t="shared" si="6"/>
        <v>0</v>
      </c>
      <c r="V86" s="307">
        <f t="shared" si="7"/>
        <v>0</v>
      </c>
      <c r="W86" s="307">
        <f t="shared" si="8"/>
        <v>0</v>
      </c>
      <c r="X86" s="307">
        <f t="shared" si="9"/>
        <v>0</v>
      </c>
      <c r="Y86" s="308">
        <f t="shared" si="10"/>
        <v>0</v>
      </c>
      <c r="Z86" s="377">
        <f>SUM(Detailed_budget_table[[#This Row],[Y1 Total Cost Budget Line]:[Y5 Total Cost Budget Line]])</f>
        <v>0</v>
      </c>
    </row>
    <row r="87" spans="2:26" ht="15" customHeight="1">
      <c r="B87" s="302"/>
      <c r="C87" s="71"/>
      <c r="D87" s="71"/>
      <c r="E87" s="71"/>
      <c r="F87" s="71"/>
      <c r="G87" s="71"/>
      <c r="H87" s="71"/>
      <c r="I87" s="368">
        <f>IF(Detailed_budget_table[[#This Row],[Unit Cost Available?]]="Yes",IFERROR(INDEX(unit_cost,MATCH(Detailed_budget_table[[#This Row],[Cost Item]],cost_item_lookup,0)),""),0)</f>
        <v>0</v>
      </c>
      <c r="J87" s="368">
        <f>IF(H87="Yes",IF(G87="","",INDEX(cost_item_lookup_table[Cost Unit],(MATCH(G87,cost_item_lookup_table[Cost Item],0)))),0)</f>
        <v>0</v>
      </c>
      <c r="K87" s="305"/>
      <c r="L87" s="305"/>
      <c r="M87" s="305"/>
      <c r="N87" s="305"/>
      <c r="O87" s="305"/>
      <c r="P87" s="305"/>
      <c r="Q87" s="305"/>
      <c r="R87" s="305"/>
      <c r="S87" s="305"/>
      <c r="T87" s="305"/>
      <c r="U87" s="307">
        <f t="shared" si="6"/>
        <v>0</v>
      </c>
      <c r="V87" s="307">
        <f t="shared" si="7"/>
        <v>0</v>
      </c>
      <c r="W87" s="307">
        <f t="shared" si="8"/>
        <v>0</v>
      </c>
      <c r="X87" s="307">
        <f t="shared" si="9"/>
        <v>0</v>
      </c>
      <c r="Y87" s="308">
        <f t="shared" si="10"/>
        <v>0</v>
      </c>
      <c r="Z87" s="377">
        <f>SUM(Detailed_budget_table[[#This Row],[Y1 Total Cost Budget Line]:[Y5 Total Cost Budget Line]])</f>
        <v>0</v>
      </c>
    </row>
    <row r="88" spans="2:26" ht="15" customHeight="1">
      <c r="B88" s="302"/>
      <c r="C88" s="71"/>
      <c r="D88" s="71"/>
      <c r="E88" s="71"/>
      <c r="F88" s="71"/>
      <c r="G88" s="71"/>
      <c r="H88" s="71"/>
      <c r="I88" s="368">
        <f>IF(Detailed_budget_table[[#This Row],[Unit Cost Available?]]="Yes",IFERROR(INDEX(unit_cost,MATCH(Detailed_budget_table[[#This Row],[Cost Item]],cost_item_lookup,0)),""),0)</f>
        <v>0</v>
      </c>
      <c r="J88" s="368">
        <f>IF(H88="Yes",IF(G88="","",INDEX(cost_item_lookup_table[Cost Unit],(MATCH(G88,cost_item_lookup_table[Cost Item],0)))),0)</f>
        <v>0</v>
      </c>
      <c r="K88" s="305"/>
      <c r="L88" s="305"/>
      <c r="M88" s="305"/>
      <c r="N88" s="305"/>
      <c r="O88" s="305"/>
      <c r="P88" s="305"/>
      <c r="Q88" s="305"/>
      <c r="R88" s="305"/>
      <c r="S88" s="305"/>
      <c r="T88" s="305"/>
      <c r="U88" s="307">
        <f t="shared" si="6"/>
        <v>0</v>
      </c>
      <c r="V88" s="307">
        <f t="shared" si="7"/>
        <v>0</v>
      </c>
      <c r="W88" s="307">
        <f t="shared" si="8"/>
        <v>0</v>
      </c>
      <c r="X88" s="307">
        <f t="shared" si="9"/>
        <v>0</v>
      </c>
      <c r="Y88" s="308">
        <f t="shared" si="10"/>
        <v>0</v>
      </c>
      <c r="Z88" s="377">
        <f>SUM(Detailed_budget_table[[#This Row],[Y1 Total Cost Budget Line]:[Y5 Total Cost Budget Line]])</f>
        <v>0</v>
      </c>
    </row>
    <row r="89" spans="2:26" ht="15" customHeight="1">
      <c r="B89" s="302"/>
      <c r="C89" s="71"/>
      <c r="D89" s="71"/>
      <c r="E89" s="71"/>
      <c r="F89" s="71"/>
      <c r="G89" s="71"/>
      <c r="H89" s="71"/>
      <c r="I89" s="368">
        <f>IF(Detailed_budget_table[[#This Row],[Unit Cost Available?]]="Yes",IFERROR(INDEX(unit_cost,MATCH(Detailed_budget_table[[#This Row],[Cost Item]],cost_item_lookup,0)),""),0)</f>
        <v>0</v>
      </c>
      <c r="J89" s="368">
        <f>IF(H89="Yes",IF(G89="","",INDEX(cost_item_lookup_table[Cost Unit],(MATCH(G89,cost_item_lookup_table[Cost Item],0)))),0)</f>
        <v>0</v>
      </c>
      <c r="K89" s="305"/>
      <c r="L89" s="305"/>
      <c r="M89" s="305"/>
      <c r="N89" s="305"/>
      <c r="O89" s="305"/>
      <c r="P89" s="305"/>
      <c r="Q89" s="305"/>
      <c r="R89" s="305"/>
      <c r="S89" s="305"/>
      <c r="T89" s="305"/>
      <c r="U89" s="307">
        <f t="shared" si="6"/>
        <v>0</v>
      </c>
      <c r="V89" s="307">
        <f t="shared" si="7"/>
        <v>0</v>
      </c>
      <c r="W89" s="307">
        <f t="shared" si="8"/>
        <v>0</v>
      </c>
      <c r="X89" s="307">
        <f t="shared" si="9"/>
        <v>0</v>
      </c>
      <c r="Y89" s="308">
        <f t="shared" si="10"/>
        <v>0</v>
      </c>
      <c r="Z89" s="377">
        <f>SUM(Detailed_budget_table[[#This Row],[Y1 Total Cost Budget Line]:[Y5 Total Cost Budget Line]])</f>
        <v>0</v>
      </c>
    </row>
    <row r="90" spans="2:26" ht="15" customHeight="1">
      <c r="B90" s="302"/>
      <c r="C90" s="71"/>
      <c r="D90" s="71"/>
      <c r="E90" s="71"/>
      <c r="F90" s="71"/>
      <c r="G90" s="71"/>
      <c r="H90" s="71"/>
      <c r="I90" s="368">
        <f>IF(Detailed_budget_table[[#This Row],[Unit Cost Available?]]="Yes",IFERROR(INDEX(unit_cost,MATCH(Detailed_budget_table[[#This Row],[Cost Item]],cost_item_lookup,0)),""),0)</f>
        <v>0</v>
      </c>
      <c r="J90" s="368">
        <f>IF(H90="Yes",IF(G90="","",INDEX(cost_item_lookup_table[Cost Unit],(MATCH(G90,cost_item_lookup_table[Cost Item],0)))),0)</f>
        <v>0</v>
      </c>
      <c r="K90" s="305"/>
      <c r="L90" s="305"/>
      <c r="M90" s="305"/>
      <c r="N90" s="305"/>
      <c r="O90" s="305"/>
      <c r="P90" s="305"/>
      <c r="Q90" s="305"/>
      <c r="R90" s="305"/>
      <c r="S90" s="305"/>
      <c r="T90" s="305"/>
      <c r="U90" s="307">
        <f t="shared" si="6"/>
        <v>0</v>
      </c>
      <c r="V90" s="307">
        <f t="shared" si="7"/>
        <v>0</v>
      </c>
      <c r="W90" s="307">
        <f t="shared" si="8"/>
        <v>0</v>
      </c>
      <c r="X90" s="307">
        <f t="shared" si="9"/>
        <v>0</v>
      </c>
      <c r="Y90" s="308">
        <f t="shared" si="10"/>
        <v>0</v>
      </c>
      <c r="Z90" s="377">
        <f>SUM(Detailed_budget_table[[#This Row],[Y1 Total Cost Budget Line]:[Y5 Total Cost Budget Line]])</f>
        <v>0</v>
      </c>
    </row>
    <row r="91" spans="2:26" ht="15" customHeight="1">
      <c r="B91" s="302"/>
      <c r="C91" s="71"/>
      <c r="D91" s="71"/>
      <c r="E91" s="71"/>
      <c r="F91" s="71"/>
      <c r="G91" s="71"/>
      <c r="H91" s="71"/>
      <c r="I91" s="368">
        <f>IF(Detailed_budget_table[[#This Row],[Unit Cost Available?]]="Yes",IFERROR(INDEX(unit_cost,MATCH(Detailed_budget_table[[#This Row],[Cost Item]],cost_item_lookup,0)),""),0)</f>
        <v>0</v>
      </c>
      <c r="J91" s="368">
        <f>IF(H91="Yes",IF(G91="","",INDEX(cost_item_lookup_table[Cost Unit],(MATCH(G91,cost_item_lookup_table[Cost Item],0)))),0)</f>
        <v>0</v>
      </c>
      <c r="K91" s="305"/>
      <c r="L91" s="305"/>
      <c r="M91" s="305"/>
      <c r="N91" s="305"/>
      <c r="O91" s="305"/>
      <c r="P91" s="305"/>
      <c r="Q91" s="305"/>
      <c r="R91" s="305"/>
      <c r="S91" s="305"/>
      <c r="T91" s="305"/>
      <c r="U91" s="307">
        <f t="shared" si="6"/>
        <v>0</v>
      </c>
      <c r="V91" s="307">
        <f t="shared" si="7"/>
        <v>0</v>
      </c>
      <c r="W91" s="307">
        <f t="shared" si="8"/>
        <v>0</v>
      </c>
      <c r="X91" s="307">
        <f t="shared" si="9"/>
        <v>0</v>
      </c>
      <c r="Y91" s="308">
        <f t="shared" si="10"/>
        <v>0</v>
      </c>
      <c r="Z91" s="377">
        <f>SUM(Detailed_budget_table[[#This Row],[Y1 Total Cost Budget Line]:[Y5 Total Cost Budget Line]])</f>
        <v>0</v>
      </c>
    </row>
    <row r="92" spans="2:26" ht="15" customHeight="1">
      <c r="B92" s="302"/>
      <c r="C92" s="71"/>
      <c r="D92" s="71"/>
      <c r="E92" s="71"/>
      <c r="F92" s="71"/>
      <c r="G92" s="71"/>
      <c r="H92" s="71"/>
      <c r="I92" s="368">
        <f>IF(Detailed_budget_table[[#This Row],[Unit Cost Available?]]="Yes",IFERROR(INDEX(unit_cost,MATCH(Detailed_budget_table[[#This Row],[Cost Item]],cost_item_lookup,0)),""),0)</f>
        <v>0</v>
      </c>
      <c r="J92" s="368">
        <f>IF(H92="Yes",IF(G92="","",INDEX(cost_item_lookup_table[Cost Unit],(MATCH(G92,cost_item_lookup_table[Cost Item],0)))),0)</f>
        <v>0</v>
      </c>
      <c r="K92" s="305"/>
      <c r="L92" s="305"/>
      <c r="M92" s="305"/>
      <c r="N92" s="305"/>
      <c r="O92" s="305"/>
      <c r="P92" s="305"/>
      <c r="Q92" s="305"/>
      <c r="R92" s="305"/>
      <c r="S92" s="305"/>
      <c r="T92" s="305"/>
      <c r="U92" s="307">
        <f t="shared" si="6"/>
        <v>0</v>
      </c>
      <c r="V92" s="307">
        <f t="shared" si="7"/>
        <v>0</v>
      </c>
      <c r="W92" s="307">
        <f t="shared" si="8"/>
        <v>0</v>
      </c>
      <c r="X92" s="307">
        <f t="shared" si="9"/>
        <v>0</v>
      </c>
      <c r="Y92" s="308">
        <f t="shared" si="10"/>
        <v>0</v>
      </c>
      <c r="Z92" s="377">
        <f>SUM(Detailed_budget_table[[#This Row],[Y1 Total Cost Budget Line]:[Y5 Total Cost Budget Line]])</f>
        <v>0</v>
      </c>
    </row>
    <row r="93" spans="2:26" ht="15" customHeight="1">
      <c r="B93" s="302"/>
      <c r="C93" s="71"/>
      <c r="D93" s="71"/>
      <c r="E93" s="71"/>
      <c r="F93" s="71"/>
      <c r="G93" s="71"/>
      <c r="H93" s="71"/>
      <c r="I93" s="368">
        <f>IF(Detailed_budget_table[[#This Row],[Unit Cost Available?]]="Yes",IFERROR(INDEX(unit_cost,MATCH(Detailed_budget_table[[#This Row],[Cost Item]],cost_item_lookup,0)),""),0)</f>
        <v>0</v>
      </c>
      <c r="J93" s="368">
        <f>IF(H93="Yes",IF(G93="","",INDEX(cost_item_lookup_table[Cost Unit],(MATCH(G93,cost_item_lookup_table[Cost Item],0)))),0)</f>
        <v>0</v>
      </c>
      <c r="K93" s="305"/>
      <c r="L93" s="305"/>
      <c r="M93" s="305"/>
      <c r="N93" s="305"/>
      <c r="O93" s="305"/>
      <c r="P93" s="305"/>
      <c r="Q93" s="305"/>
      <c r="R93" s="305"/>
      <c r="S93" s="305"/>
      <c r="T93" s="305"/>
      <c r="U93" s="307">
        <f t="shared" si="6"/>
        <v>0</v>
      </c>
      <c r="V93" s="307">
        <f t="shared" si="7"/>
        <v>0</v>
      </c>
      <c r="W93" s="307">
        <f t="shared" si="8"/>
        <v>0</v>
      </c>
      <c r="X93" s="307">
        <f t="shared" si="9"/>
        <v>0</v>
      </c>
      <c r="Y93" s="308">
        <f t="shared" si="10"/>
        <v>0</v>
      </c>
      <c r="Z93" s="377">
        <f>SUM(Detailed_budget_table[[#This Row],[Y1 Total Cost Budget Line]:[Y5 Total Cost Budget Line]])</f>
        <v>0</v>
      </c>
    </row>
    <row r="94" spans="2:26" ht="15" customHeight="1">
      <c r="B94" s="302"/>
      <c r="C94" s="71"/>
      <c r="D94" s="71"/>
      <c r="E94" s="71"/>
      <c r="F94" s="71"/>
      <c r="G94" s="71"/>
      <c r="H94" s="71"/>
      <c r="I94" s="368">
        <f>IF(Detailed_budget_table[[#This Row],[Unit Cost Available?]]="Yes",IFERROR(INDEX(unit_cost,MATCH(Detailed_budget_table[[#This Row],[Cost Item]],cost_item_lookup,0)),""),0)</f>
        <v>0</v>
      </c>
      <c r="J94" s="368">
        <f>IF(H94="Yes",IF(G94="","",INDEX(cost_item_lookup_table[Cost Unit],(MATCH(G94,cost_item_lookup_table[Cost Item],0)))),0)</f>
        <v>0</v>
      </c>
      <c r="K94" s="305"/>
      <c r="L94" s="305"/>
      <c r="M94" s="305"/>
      <c r="N94" s="305"/>
      <c r="O94" s="305"/>
      <c r="P94" s="305"/>
      <c r="Q94" s="305"/>
      <c r="R94" s="305"/>
      <c r="S94" s="305"/>
      <c r="T94" s="305"/>
      <c r="U94" s="307">
        <f t="shared" si="6"/>
        <v>0</v>
      </c>
      <c r="V94" s="307">
        <f t="shared" si="7"/>
        <v>0</v>
      </c>
      <c r="W94" s="307">
        <f t="shared" si="8"/>
        <v>0</v>
      </c>
      <c r="X94" s="307">
        <f t="shared" si="9"/>
        <v>0</v>
      </c>
      <c r="Y94" s="308">
        <f t="shared" si="10"/>
        <v>0</v>
      </c>
      <c r="Z94" s="377">
        <f>SUM(Detailed_budget_table[[#This Row],[Y1 Total Cost Budget Line]:[Y5 Total Cost Budget Line]])</f>
        <v>0</v>
      </c>
    </row>
    <row r="95" spans="2:26" ht="15" customHeight="1">
      <c r="B95" s="302"/>
      <c r="C95" s="71"/>
      <c r="D95" s="71"/>
      <c r="E95" s="71"/>
      <c r="F95" s="71"/>
      <c r="G95" s="71"/>
      <c r="H95" s="71"/>
      <c r="I95" s="368">
        <f>IF(Detailed_budget_table[[#This Row],[Unit Cost Available?]]="Yes",IFERROR(INDEX(unit_cost,MATCH(Detailed_budget_table[[#This Row],[Cost Item]],cost_item_lookup,0)),""),0)</f>
        <v>0</v>
      </c>
      <c r="J95" s="368">
        <f>IF(H95="Yes",IF(G95="","",INDEX(cost_item_lookup_table[Cost Unit],(MATCH(G95,cost_item_lookup_table[Cost Item],0)))),0)</f>
        <v>0</v>
      </c>
      <c r="K95" s="305"/>
      <c r="L95" s="305"/>
      <c r="M95" s="305"/>
      <c r="N95" s="305"/>
      <c r="O95" s="305"/>
      <c r="P95" s="305"/>
      <c r="Q95" s="305"/>
      <c r="R95" s="305"/>
      <c r="S95" s="305"/>
      <c r="T95" s="305"/>
      <c r="U95" s="307">
        <f t="shared" si="6"/>
        <v>0</v>
      </c>
      <c r="V95" s="307">
        <f t="shared" si="7"/>
        <v>0</v>
      </c>
      <c r="W95" s="307">
        <f t="shared" si="8"/>
        <v>0</v>
      </c>
      <c r="X95" s="307">
        <f t="shared" si="9"/>
        <v>0</v>
      </c>
      <c r="Y95" s="308">
        <f t="shared" si="10"/>
        <v>0</v>
      </c>
      <c r="Z95" s="377">
        <f>SUM(Detailed_budget_table[[#This Row],[Y1 Total Cost Budget Line]:[Y5 Total Cost Budget Line]])</f>
        <v>0</v>
      </c>
    </row>
    <row r="96" spans="2:26" ht="15" customHeight="1">
      <c r="B96" s="302"/>
      <c r="C96" s="71"/>
      <c r="D96" s="71"/>
      <c r="E96" s="71"/>
      <c r="F96" s="71"/>
      <c r="G96" s="71"/>
      <c r="H96" s="71"/>
      <c r="I96" s="368">
        <f>IF(Detailed_budget_table[[#This Row],[Unit Cost Available?]]="Yes",IFERROR(INDEX(unit_cost,MATCH(Detailed_budget_table[[#This Row],[Cost Item]],cost_item_lookup,0)),""),0)</f>
        <v>0</v>
      </c>
      <c r="J96" s="368">
        <f>IF(H96="Yes",IF(G96="","",INDEX(cost_item_lookup_table[Cost Unit],(MATCH(G96,cost_item_lookup_table[Cost Item],0)))),0)</f>
        <v>0</v>
      </c>
      <c r="K96" s="305"/>
      <c r="L96" s="305"/>
      <c r="M96" s="305"/>
      <c r="N96" s="305"/>
      <c r="O96" s="305"/>
      <c r="P96" s="305"/>
      <c r="Q96" s="305"/>
      <c r="R96" s="305"/>
      <c r="S96" s="305"/>
      <c r="T96" s="305"/>
      <c r="U96" s="307">
        <f t="shared" si="6"/>
        <v>0</v>
      </c>
      <c r="V96" s="307">
        <f t="shared" si="7"/>
        <v>0</v>
      </c>
      <c r="W96" s="307">
        <f t="shared" si="8"/>
        <v>0</v>
      </c>
      <c r="X96" s="307">
        <f t="shared" si="9"/>
        <v>0</v>
      </c>
      <c r="Y96" s="308">
        <f t="shared" si="10"/>
        <v>0</v>
      </c>
      <c r="Z96" s="377">
        <f>SUM(Detailed_budget_table[[#This Row],[Y1 Total Cost Budget Line]:[Y5 Total Cost Budget Line]])</f>
        <v>0</v>
      </c>
    </row>
    <row r="97" spans="2:26" ht="15" customHeight="1">
      <c r="B97" s="302"/>
      <c r="C97" s="71"/>
      <c r="D97" s="71"/>
      <c r="E97" s="71"/>
      <c r="F97" s="71"/>
      <c r="G97" s="71"/>
      <c r="H97" s="71"/>
      <c r="I97" s="368">
        <f>IF(Detailed_budget_table[[#This Row],[Unit Cost Available?]]="Yes",IFERROR(INDEX(unit_cost,MATCH(Detailed_budget_table[[#This Row],[Cost Item]],cost_item_lookup,0)),""),0)</f>
        <v>0</v>
      </c>
      <c r="J97" s="368">
        <f>IF(H97="Yes",IF(G97="","",INDEX(cost_item_lookup_table[Cost Unit],(MATCH(G97,cost_item_lookup_table[Cost Item],0)))),0)</f>
        <v>0</v>
      </c>
      <c r="K97" s="305"/>
      <c r="L97" s="305"/>
      <c r="M97" s="305"/>
      <c r="N97" s="305"/>
      <c r="O97" s="305"/>
      <c r="P97" s="305"/>
      <c r="Q97" s="305"/>
      <c r="R97" s="305"/>
      <c r="S97" s="305"/>
      <c r="T97" s="305"/>
      <c r="U97" s="307">
        <f t="shared" si="6"/>
        <v>0</v>
      </c>
      <c r="V97" s="307">
        <f t="shared" si="7"/>
        <v>0</v>
      </c>
      <c r="W97" s="307">
        <f t="shared" si="8"/>
        <v>0</v>
      </c>
      <c r="X97" s="307">
        <f t="shared" si="9"/>
        <v>0</v>
      </c>
      <c r="Y97" s="308">
        <f t="shared" si="10"/>
        <v>0</v>
      </c>
      <c r="Z97" s="377">
        <f>SUM(Detailed_budget_table[[#This Row],[Y1 Total Cost Budget Line]:[Y5 Total Cost Budget Line]])</f>
        <v>0</v>
      </c>
    </row>
    <row r="98" spans="2:26" ht="15" customHeight="1">
      <c r="B98" s="302"/>
      <c r="C98" s="71"/>
      <c r="D98" s="71"/>
      <c r="E98" s="71"/>
      <c r="F98" s="71"/>
      <c r="G98" s="71"/>
      <c r="H98" s="71"/>
      <c r="I98" s="368">
        <f>IF(Detailed_budget_table[[#This Row],[Unit Cost Available?]]="Yes",IFERROR(INDEX(unit_cost,MATCH(Detailed_budget_table[[#This Row],[Cost Item]],cost_item_lookup,0)),""),0)</f>
        <v>0</v>
      </c>
      <c r="J98" s="368">
        <f>IF(H98="Yes",IF(G98="","",INDEX(cost_item_lookup_table[Cost Unit],(MATCH(G98,cost_item_lookup_table[Cost Item],0)))),0)</f>
        <v>0</v>
      </c>
      <c r="K98" s="305"/>
      <c r="L98" s="305"/>
      <c r="M98" s="305"/>
      <c r="N98" s="305"/>
      <c r="O98" s="305"/>
      <c r="P98" s="305"/>
      <c r="Q98" s="305"/>
      <c r="R98" s="305"/>
      <c r="S98" s="305"/>
      <c r="T98" s="305"/>
      <c r="U98" s="307">
        <f t="shared" si="6"/>
        <v>0</v>
      </c>
      <c r="V98" s="307">
        <f t="shared" si="7"/>
        <v>0</v>
      </c>
      <c r="W98" s="307">
        <f t="shared" si="8"/>
        <v>0</v>
      </c>
      <c r="X98" s="307">
        <f t="shared" si="9"/>
        <v>0</v>
      </c>
      <c r="Y98" s="308">
        <f t="shared" si="10"/>
        <v>0</v>
      </c>
      <c r="Z98" s="377">
        <f>SUM(Detailed_budget_table[[#This Row],[Y1 Total Cost Budget Line]:[Y5 Total Cost Budget Line]])</f>
        <v>0</v>
      </c>
    </row>
    <row r="99" spans="2:26" ht="15" customHeight="1">
      <c r="B99" s="302"/>
      <c r="C99" s="71"/>
      <c r="D99" s="71"/>
      <c r="E99" s="71"/>
      <c r="F99" s="71"/>
      <c r="G99" s="71"/>
      <c r="H99" s="71"/>
      <c r="I99" s="368">
        <f>IF(Detailed_budget_table[[#This Row],[Unit Cost Available?]]="Yes",IFERROR(INDEX(unit_cost,MATCH(Detailed_budget_table[[#This Row],[Cost Item]],cost_item_lookup,0)),""),0)</f>
        <v>0</v>
      </c>
      <c r="J99" s="368">
        <f>IF(H99="Yes",IF(G99="","",INDEX(cost_item_lookup_table[Cost Unit],(MATCH(G99,cost_item_lookup_table[Cost Item],0)))),0)</f>
        <v>0</v>
      </c>
      <c r="K99" s="305"/>
      <c r="L99" s="305"/>
      <c r="M99" s="305"/>
      <c r="N99" s="305"/>
      <c r="O99" s="305"/>
      <c r="P99" s="305"/>
      <c r="Q99" s="305"/>
      <c r="R99" s="305"/>
      <c r="S99" s="305"/>
      <c r="T99" s="305"/>
      <c r="U99" s="307">
        <f t="shared" si="6"/>
        <v>0</v>
      </c>
      <c r="V99" s="307">
        <f t="shared" si="7"/>
        <v>0</v>
      </c>
      <c r="W99" s="307">
        <f t="shared" si="8"/>
        <v>0</v>
      </c>
      <c r="X99" s="307">
        <f t="shared" si="9"/>
        <v>0</v>
      </c>
      <c r="Y99" s="308">
        <f t="shared" si="10"/>
        <v>0</v>
      </c>
      <c r="Z99" s="377">
        <f>SUM(Detailed_budget_table[[#This Row],[Y1 Total Cost Budget Line]:[Y5 Total Cost Budget Line]])</f>
        <v>0</v>
      </c>
    </row>
    <row r="100" spans="2:26" ht="15" customHeight="1">
      <c r="B100" s="302"/>
      <c r="C100" s="71"/>
      <c r="D100" s="71"/>
      <c r="E100" s="71"/>
      <c r="F100" s="71"/>
      <c r="G100" s="71"/>
      <c r="H100" s="71"/>
      <c r="I100" s="368">
        <f>IF(Detailed_budget_table[[#This Row],[Unit Cost Available?]]="Yes",IFERROR(INDEX(unit_cost,MATCH(Detailed_budget_table[[#This Row],[Cost Item]],cost_item_lookup,0)),""),0)</f>
        <v>0</v>
      </c>
      <c r="J100" s="368">
        <f>IF(H100="Yes",IF(G100="","",INDEX(cost_item_lookup_table[Cost Unit],(MATCH(G100,cost_item_lookup_table[Cost Item],0)))),0)</f>
        <v>0</v>
      </c>
      <c r="K100" s="305"/>
      <c r="L100" s="305"/>
      <c r="M100" s="305"/>
      <c r="N100" s="305"/>
      <c r="O100" s="305"/>
      <c r="P100" s="305"/>
      <c r="Q100" s="305"/>
      <c r="R100" s="305"/>
      <c r="S100" s="305"/>
      <c r="T100" s="305"/>
      <c r="U100" s="307">
        <f t="shared" si="6"/>
        <v>0</v>
      </c>
      <c r="V100" s="307">
        <f t="shared" si="7"/>
        <v>0</v>
      </c>
      <c r="W100" s="307">
        <f t="shared" si="8"/>
        <v>0</v>
      </c>
      <c r="X100" s="307">
        <f t="shared" si="9"/>
        <v>0</v>
      </c>
      <c r="Y100" s="308">
        <f t="shared" si="10"/>
        <v>0</v>
      </c>
      <c r="Z100" s="377">
        <f>SUM(Detailed_budget_table[[#This Row],[Y1 Total Cost Budget Line]:[Y5 Total Cost Budget Line]])</f>
        <v>0</v>
      </c>
    </row>
    <row r="101" spans="2:26" ht="15" customHeight="1">
      <c r="B101" s="302"/>
      <c r="C101" s="71"/>
      <c r="D101" s="71"/>
      <c r="E101" s="71"/>
      <c r="F101" s="71"/>
      <c r="G101" s="71"/>
      <c r="H101" s="71"/>
      <c r="I101" s="368">
        <f>IF(Detailed_budget_table[[#This Row],[Unit Cost Available?]]="Yes",IFERROR(INDEX(unit_cost,MATCH(Detailed_budget_table[[#This Row],[Cost Item]],cost_item_lookup,0)),""),0)</f>
        <v>0</v>
      </c>
      <c r="J101" s="368">
        <f>IF(H101="Yes",IF(G101="","",INDEX(cost_item_lookup_table[Cost Unit],(MATCH(G101,cost_item_lookup_table[Cost Item],0)))),0)</f>
        <v>0</v>
      </c>
      <c r="K101" s="305"/>
      <c r="L101" s="305"/>
      <c r="M101" s="305"/>
      <c r="N101" s="305"/>
      <c r="O101" s="305"/>
      <c r="P101" s="305"/>
      <c r="Q101" s="305"/>
      <c r="R101" s="305"/>
      <c r="S101" s="305"/>
      <c r="T101" s="305"/>
      <c r="U101" s="307">
        <f t="shared" si="6"/>
        <v>0</v>
      </c>
      <c r="V101" s="307">
        <f t="shared" si="7"/>
        <v>0</v>
      </c>
      <c r="W101" s="307">
        <f t="shared" si="8"/>
        <v>0</v>
      </c>
      <c r="X101" s="307">
        <f t="shared" si="9"/>
        <v>0</v>
      </c>
      <c r="Y101" s="308">
        <f t="shared" si="10"/>
        <v>0</v>
      </c>
      <c r="Z101" s="377">
        <f>SUM(Detailed_budget_table[[#This Row],[Y1 Total Cost Budget Line]:[Y5 Total Cost Budget Line]])</f>
        <v>0</v>
      </c>
    </row>
    <row r="102" spans="2:26" ht="15" customHeight="1">
      <c r="B102" s="302"/>
      <c r="C102" s="71"/>
      <c r="D102" s="71"/>
      <c r="E102" s="71"/>
      <c r="F102" s="71"/>
      <c r="G102" s="71"/>
      <c r="H102" s="71"/>
      <c r="I102" s="368">
        <f>IF(Detailed_budget_table[[#This Row],[Unit Cost Available?]]="Yes",IFERROR(INDEX(unit_cost,MATCH(Detailed_budget_table[[#This Row],[Cost Item]],cost_item_lookup,0)),""),0)</f>
        <v>0</v>
      </c>
      <c r="J102" s="368">
        <f>IF(H102="Yes",IF(G102="","",INDEX(cost_item_lookup_table[Cost Unit],(MATCH(G102,cost_item_lookup_table[Cost Item],0)))),0)</f>
        <v>0</v>
      </c>
      <c r="K102" s="305"/>
      <c r="L102" s="305"/>
      <c r="M102" s="305"/>
      <c r="N102" s="305"/>
      <c r="O102" s="305"/>
      <c r="P102" s="305"/>
      <c r="Q102" s="305"/>
      <c r="R102" s="305"/>
      <c r="S102" s="305"/>
      <c r="T102" s="305"/>
      <c r="U102" s="307">
        <f t="shared" si="6"/>
        <v>0</v>
      </c>
      <c r="V102" s="307">
        <f t="shared" si="7"/>
        <v>0</v>
      </c>
      <c r="W102" s="307">
        <f t="shared" si="8"/>
        <v>0</v>
      </c>
      <c r="X102" s="307">
        <f t="shared" si="9"/>
        <v>0</v>
      </c>
      <c r="Y102" s="308">
        <f t="shared" si="10"/>
        <v>0</v>
      </c>
      <c r="Z102" s="377">
        <f>SUM(Detailed_budget_table[[#This Row],[Y1 Total Cost Budget Line]:[Y5 Total Cost Budget Line]])</f>
        <v>0</v>
      </c>
    </row>
    <row r="103" spans="2:26" ht="15" customHeight="1">
      <c r="B103" s="302"/>
      <c r="C103" s="71"/>
      <c r="D103" s="71"/>
      <c r="E103" s="71"/>
      <c r="F103" s="71"/>
      <c r="G103" s="71"/>
      <c r="H103" s="71"/>
      <c r="I103" s="368">
        <f>IF(Detailed_budget_table[[#This Row],[Unit Cost Available?]]="Yes",IFERROR(INDEX(unit_cost,MATCH(Detailed_budget_table[[#This Row],[Cost Item]],cost_item_lookup,0)),""),0)</f>
        <v>0</v>
      </c>
      <c r="J103" s="368">
        <f>IF(H103="Yes",IF(G103="","",INDEX(cost_item_lookup_table[Cost Unit],(MATCH(G103,cost_item_lookup_table[Cost Item],0)))),0)</f>
        <v>0</v>
      </c>
      <c r="K103" s="305"/>
      <c r="L103" s="305"/>
      <c r="M103" s="305"/>
      <c r="N103" s="305"/>
      <c r="O103" s="305"/>
      <c r="P103" s="305"/>
      <c r="Q103" s="305"/>
      <c r="R103" s="305"/>
      <c r="S103" s="305"/>
      <c r="T103" s="305"/>
      <c r="U103" s="307">
        <f t="shared" si="6"/>
        <v>0</v>
      </c>
      <c r="V103" s="307">
        <f t="shared" si="7"/>
        <v>0</v>
      </c>
      <c r="W103" s="307">
        <f t="shared" si="8"/>
        <v>0</v>
      </c>
      <c r="X103" s="307">
        <f t="shared" si="9"/>
        <v>0</v>
      </c>
      <c r="Y103" s="308">
        <f t="shared" si="10"/>
        <v>0</v>
      </c>
      <c r="Z103" s="377">
        <f>SUM(Detailed_budget_table[[#This Row],[Y1 Total Cost Budget Line]:[Y5 Total Cost Budget Line]])</f>
        <v>0</v>
      </c>
    </row>
    <row r="104" spans="2:26" ht="15" customHeight="1">
      <c r="B104" s="302"/>
      <c r="C104" s="71"/>
      <c r="D104" s="71"/>
      <c r="E104" s="71"/>
      <c r="F104" s="71"/>
      <c r="G104" s="71"/>
      <c r="H104" s="71"/>
      <c r="I104" s="368">
        <f>IF(Detailed_budget_table[[#This Row],[Unit Cost Available?]]="Yes",IFERROR(INDEX(unit_cost,MATCH(Detailed_budget_table[[#This Row],[Cost Item]],cost_item_lookup,0)),""),0)</f>
        <v>0</v>
      </c>
      <c r="J104" s="368">
        <f>IF(H104="Yes",IF(G104="","",INDEX(cost_item_lookup_table[Cost Unit],(MATCH(G104,cost_item_lookup_table[Cost Item],0)))),0)</f>
        <v>0</v>
      </c>
      <c r="K104" s="305"/>
      <c r="L104" s="305"/>
      <c r="M104" s="305"/>
      <c r="N104" s="305"/>
      <c r="O104" s="305"/>
      <c r="P104" s="305"/>
      <c r="Q104" s="305"/>
      <c r="R104" s="305"/>
      <c r="S104" s="305"/>
      <c r="T104" s="305"/>
      <c r="U104" s="307">
        <f t="shared" si="6"/>
        <v>0</v>
      </c>
      <c r="V104" s="307">
        <f t="shared" si="7"/>
        <v>0</v>
      </c>
      <c r="W104" s="307">
        <f t="shared" si="8"/>
        <v>0</v>
      </c>
      <c r="X104" s="307">
        <f t="shared" si="9"/>
        <v>0</v>
      </c>
      <c r="Y104" s="308">
        <f t="shared" si="10"/>
        <v>0</v>
      </c>
      <c r="Z104" s="377">
        <f>SUM(Detailed_budget_table[[#This Row],[Y1 Total Cost Budget Line]:[Y5 Total Cost Budget Line]])</f>
        <v>0</v>
      </c>
    </row>
    <row r="105" spans="2:26" ht="15" customHeight="1">
      <c r="B105" s="302"/>
      <c r="C105" s="71"/>
      <c r="D105" s="71"/>
      <c r="E105" s="71"/>
      <c r="F105" s="71"/>
      <c r="G105" s="71"/>
      <c r="H105" s="71"/>
      <c r="I105" s="368">
        <f>IF(Detailed_budget_table[[#This Row],[Unit Cost Available?]]="Yes",IFERROR(INDEX(unit_cost,MATCH(Detailed_budget_table[[#This Row],[Cost Item]],cost_item_lookup,0)),""),0)</f>
        <v>0</v>
      </c>
      <c r="J105" s="368">
        <f>IF(H105="Yes",IF(G105="","",INDEX(cost_item_lookup_table[Cost Unit],(MATCH(G105,cost_item_lookup_table[Cost Item],0)))),0)</f>
        <v>0</v>
      </c>
      <c r="K105" s="305"/>
      <c r="L105" s="305"/>
      <c r="M105" s="305"/>
      <c r="N105" s="305"/>
      <c r="O105" s="305"/>
      <c r="P105" s="305"/>
      <c r="Q105" s="305"/>
      <c r="R105" s="305"/>
      <c r="S105" s="305"/>
      <c r="T105" s="305"/>
      <c r="U105" s="307">
        <f t="shared" si="6"/>
        <v>0</v>
      </c>
      <c r="V105" s="307">
        <f t="shared" si="7"/>
        <v>0</v>
      </c>
      <c r="W105" s="307">
        <f t="shared" si="8"/>
        <v>0</v>
      </c>
      <c r="X105" s="307">
        <f t="shared" si="9"/>
        <v>0</v>
      </c>
      <c r="Y105" s="308">
        <f t="shared" si="10"/>
        <v>0</v>
      </c>
      <c r="Z105" s="377">
        <f>SUM(Detailed_budget_table[[#This Row],[Y1 Total Cost Budget Line]:[Y5 Total Cost Budget Line]])</f>
        <v>0</v>
      </c>
    </row>
    <row r="106" spans="2:26" ht="15" customHeight="1">
      <c r="B106" s="302"/>
      <c r="C106" s="71"/>
      <c r="D106" s="71"/>
      <c r="E106" s="71"/>
      <c r="F106" s="71"/>
      <c r="G106" s="71"/>
      <c r="H106" s="71"/>
      <c r="I106" s="368">
        <f>IF(Detailed_budget_table[[#This Row],[Unit Cost Available?]]="Yes",IFERROR(INDEX(unit_cost,MATCH(Detailed_budget_table[[#This Row],[Cost Item]],cost_item_lookup,0)),""),0)</f>
        <v>0</v>
      </c>
      <c r="J106" s="368">
        <f>IF(H106="Yes",IF(G106="","",INDEX(cost_item_lookup_table[Cost Unit],(MATCH(G106,cost_item_lookup_table[Cost Item],0)))),0)</f>
        <v>0</v>
      </c>
      <c r="K106" s="305"/>
      <c r="L106" s="305"/>
      <c r="M106" s="305"/>
      <c r="N106" s="305"/>
      <c r="O106" s="305"/>
      <c r="P106" s="305"/>
      <c r="Q106" s="305"/>
      <c r="R106" s="305"/>
      <c r="S106" s="305"/>
      <c r="T106" s="305"/>
      <c r="U106" s="307">
        <f t="shared" si="6"/>
        <v>0</v>
      </c>
      <c r="V106" s="307">
        <f t="shared" si="7"/>
        <v>0</v>
      </c>
      <c r="W106" s="307">
        <f t="shared" si="8"/>
        <v>0</v>
      </c>
      <c r="X106" s="307">
        <f t="shared" si="9"/>
        <v>0</v>
      </c>
      <c r="Y106" s="308">
        <f t="shared" si="10"/>
        <v>0</v>
      </c>
      <c r="Z106" s="377">
        <f>SUM(Detailed_budget_table[[#This Row],[Y1 Total Cost Budget Line]:[Y5 Total Cost Budget Line]])</f>
        <v>0</v>
      </c>
    </row>
    <row r="107" spans="2:26" ht="15" customHeight="1">
      <c r="B107" s="302"/>
      <c r="C107" s="71"/>
      <c r="D107" s="71"/>
      <c r="E107" s="71"/>
      <c r="F107" s="71"/>
      <c r="G107" s="71"/>
      <c r="H107" s="71"/>
      <c r="I107" s="368">
        <f>IF(Detailed_budget_table[[#This Row],[Unit Cost Available?]]="Yes",IFERROR(INDEX(unit_cost,MATCH(Detailed_budget_table[[#This Row],[Cost Item]],cost_item_lookup,0)),""),0)</f>
        <v>0</v>
      </c>
      <c r="J107" s="368">
        <f>IF(H107="Yes",IF(G107="","",INDEX(cost_item_lookup_table[Cost Unit],(MATCH(G107,cost_item_lookup_table[Cost Item],0)))),0)</f>
        <v>0</v>
      </c>
      <c r="K107" s="305"/>
      <c r="L107" s="305"/>
      <c r="M107" s="305"/>
      <c r="N107" s="305"/>
      <c r="O107" s="305"/>
      <c r="P107" s="305"/>
      <c r="Q107" s="305"/>
      <c r="R107" s="305"/>
      <c r="S107" s="305"/>
      <c r="T107" s="305"/>
      <c r="U107" s="307">
        <f t="shared" si="6"/>
        <v>0</v>
      </c>
      <c r="V107" s="307">
        <f t="shared" si="7"/>
        <v>0</v>
      </c>
      <c r="W107" s="307">
        <f t="shared" si="8"/>
        <v>0</v>
      </c>
      <c r="X107" s="307">
        <f t="shared" si="9"/>
        <v>0</v>
      </c>
      <c r="Y107" s="308">
        <f t="shared" si="10"/>
        <v>0</v>
      </c>
      <c r="Z107" s="377">
        <f>SUM(Detailed_budget_table[[#This Row],[Y1 Total Cost Budget Line]:[Y5 Total Cost Budget Line]])</f>
        <v>0</v>
      </c>
    </row>
    <row r="108" spans="2:26" ht="15" customHeight="1">
      <c r="B108" s="302"/>
      <c r="C108" s="71"/>
      <c r="D108" s="71"/>
      <c r="E108" s="71"/>
      <c r="F108" s="71"/>
      <c r="G108" s="71"/>
      <c r="H108" s="71"/>
      <c r="I108" s="368">
        <f>IF(Detailed_budget_table[[#This Row],[Unit Cost Available?]]="Yes",IFERROR(INDEX(unit_cost,MATCH(Detailed_budget_table[[#This Row],[Cost Item]],cost_item_lookup,0)),""),0)</f>
        <v>0</v>
      </c>
      <c r="J108" s="368">
        <f>IF(H108="Yes",IF(G108="","",INDEX(cost_item_lookup_table[Cost Unit],(MATCH(G108,cost_item_lookup_table[Cost Item],0)))),0)</f>
        <v>0</v>
      </c>
      <c r="K108" s="305"/>
      <c r="L108" s="305"/>
      <c r="M108" s="305"/>
      <c r="N108" s="305"/>
      <c r="O108" s="305"/>
      <c r="P108" s="305"/>
      <c r="Q108" s="305"/>
      <c r="R108" s="305"/>
      <c r="S108" s="305"/>
      <c r="T108" s="305"/>
      <c r="U108" s="307">
        <f t="shared" si="6"/>
        <v>0</v>
      </c>
      <c r="V108" s="307">
        <f t="shared" si="7"/>
        <v>0</v>
      </c>
      <c r="W108" s="307">
        <f t="shared" si="8"/>
        <v>0</v>
      </c>
      <c r="X108" s="307">
        <f t="shared" si="9"/>
        <v>0</v>
      </c>
      <c r="Y108" s="308">
        <f t="shared" si="10"/>
        <v>0</v>
      </c>
      <c r="Z108" s="377">
        <f>SUM(Detailed_budget_table[[#This Row],[Y1 Total Cost Budget Line]:[Y5 Total Cost Budget Line]])</f>
        <v>0</v>
      </c>
    </row>
    <row r="109" spans="2:26" ht="15" customHeight="1">
      <c r="B109" s="302"/>
      <c r="C109" s="71"/>
      <c r="D109" s="71"/>
      <c r="E109" s="71"/>
      <c r="F109" s="71"/>
      <c r="G109" s="71"/>
      <c r="H109" s="71"/>
      <c r="I109" s="368">
        <f>IF(Detailed_budget_table[[#This Row],[Unit Cost Available?]]="Yes",IFERROR(INDEX(unit_cost,MATCH(Detailed_budget_table[[#This Row],[Cost Item]],cost_item_lookup,0)),""),0)</f>
        <v>0</v>
      </c>
      <c r="J109" s="368">
        <f>IF(H109="Yes",IF(G109="","",INDEX(cost_item_lookup_table[Cost Unit],(MATCH(G109,cost_item_lookup_table[Cost Item],0)))),0)</f>
        <v>0</v>
      </c>
      <c r="K109" s="305"/>
      <c r="L109" s="305"/>
      <c r="M109" s="305"/>
      <c r="N109" s="305"/>
      <c r="O109" s="305"/>
      <c r="P109" s="305"/>
      <c r="Q109" s="305"/>
      <c r="R109" s="305"/>
      <c r="S109" s="305"/>
      <c r="T109" s="305"/>
      <c r="U109" s="307">
        <f t="shared" si="6"/>
        <v>0</v>
      </c>
      <c r="V109" s="307">
        <f t="shared" si="7"/>
        <v>0</v>
      </c>
      <c r="W109" s="307">
        <f t="shared" si="8"/>
        <v>0</v>
      </c>
      <c r="X109" s="307">
        <f t="shared" si="9"/>
        <v>0</v>
      </c>
      <c r="Y109" s="308">
        <f t="shared" si="10"/>
        <v>0</v>
      </c>
      <c r="Z109" s="377">
        <f>SUM(Detailed_budget_table[[#This Row],[Y1 Total Cost Budget Line]:[Y5 Total Cost Budget Line]])</f>
        <v>0</v>
      </c>
    </row>
    <row r="110" spans="2:26" ht="15" customHeight="1">
      <c r="B110" s="302"/>
      <c r="C110" s="71"/>
      <c r="D110" s="71"/>
      <c r="E110" s="71"/>
      <c r="F110" s="71"/>
      <c r="G110" s="71"/>
      <c r="H110" s="71"/>
      <c r="I110" s="368">
        <f>IF(Detailed_budget_table[[#This Row],[Unit Cost Available?]]="Yes",IFERROR(INDEX(unit_cost,MATCH(Detailed_budget_table[[#This Row],[Cost Item]],cost_item_lookup,0)),""),0)</f>
        <v>0</v>
      </c>
      <c r="J110" s="368">
        <f>IF(H110="Yes",IF(G110="","",INDEX(cost_item_lookup_table[Cost Unit],(MATCH(G110,cost_item_lookup_table[Cost Item],0)))),0)</f>
        <v>0</v>
      </c>
      <c r="K110" s="305"/>
      <c r="L110" s="305"/>
      <c r="M110" s="305"/>
      <c r="N110" s="305"/>
      <c r="O110" s="305"/>
      <c r="P110" s="305"/>
      <c r="Q110" s="305"/>
      <c r="R110" s="305"/>
      <c r="S110" s="305"/>
      <c r="T110" s="305"/>
      <c r="U110" s="307">
        <f t="shared" si="6"/>
        <v>0</v>
      </c>
      <c r="V110" s="307">
        <f t="shared" si="7"/>
        <v>0</v>
      </c>
      <c r="W110" s="307">
        <f t="shared" si="8"/>
        <v>0</v>
      </c>
      <c r="X110" s="307">
        <f t="shared" si="9"/>
        <v>0</v>
      </c>
      <c r="Y110" s="308">
        <f t="shared" si="10"/>
        <v>0</v>
      </c>
      <c r="Z110" s="377">
        <f>SUM(Detailed_budget_table[[#This Row],[Y1 Total Cost Budget Line]:[Y5 Total Cost Budget Line]])</f>
        <v>0</v>
      </c>
    </row>
    <row r="111" spans="2:26" ht="15" customHeight="1">
      <c r="B111" s="302"/>
      <c r="C111" s="71"/>
      <c r="D111" s="71"/>
      <c r="E111" s="71"/>
      <c r="F111" s="71"/>
      <c r="G111" s="71"/>
      <c r="H111" s="71"/>
      <c r="I111" s="368">
        <f>IF(Detailed_budget_table[[#This Row],[Unit Cost Available?]]="Yes",IFERROR(INDEX(unit_cost,MATCH(Detailed_budget_table[[#This Row],[Cost Item]],cost_item_lookup,0)),""),0)</f>
        <v>0</v>
      </c>
      <c r="J111" s="368">
        <f>IF(H111="Yes",IF(G111="","",INDEX(cost_item_lookup_table[Cost Unit],(MATCH(G111,cost_item_lookup_table[Cost Item],0)))),0)</f>
        <v>0</v>
      </c>
      <c r="K111" s="305"/>
      <c r="L111" s="305"/>
      <c r="M111" s="305"/>
      <c r="N111" s="305"/>
      <c r="O111" s="305"/>
      <c r="P111" s="305"/>
      <c r="Q111" s="305"/>
      <c r="R111" s="305"/>
      <c r="S111" s="305"/>
      <c r="T111" s="305"/>
      <c r="U111" s="307">
        <f t="shared" si="6"/>
        <v>0</v>
      </c>
      <c r="V111" s="307">
        <f t="shared" si="7"/>
        <v>0</v>
      </c>
      <c r="W111" s="307">
        <f t="shared" si="8"/>
        <v>0</v>
      </c>
      <c r="X111" s="307">
        <f t="shared" si="9"/>
        <v>0</v>
      </c>
      <c r="Y111" s="308">
        <f t="shared" si="10"/>
        <v>0</v>
      </c>
      <c r="Z111" s="377">
        <f>SUM(Detailed_budget_table[[#This Row],[Y1 Total Cost Budget Line]:[Y5 Total Cost Budget Line]])</f>
        <v>0</v>
      </c>
    </row>
    <row r="112" spans="2:26" ht="15" customHeight="1">
      <c r="B112" s="302"/>
      <c r="C112" s="71"/>
      <c r="D112" s="71"/>
      <c r="E112" s="71"/>
      <c r="F112" s="71"/>
      <c r="G112" s="71"/>
      <c r="H112" s="71"/>
      <c r="I112" s="368">
        <f>IF(Detailed_budget_table[[#This Row],[Unit Cost Available?]]="Yes",IFERROR(INDEX(unit_cost,MATCH(Detailed_budget_table[[#This Row],[Cost Item]],cost_item_lookup,0)),""),0)</f>
        <v>0</v>
      </c>
      <c r="J112" s="368">
        <f>IF(H112="Yes",IF(G112="","",INDEX(cost_item_lookup_table[Cost Unit],(MATCH(G112,cost_item_lookup_table[Cost Item],0)))),0)</f>
        <v>0</v>
      </c>
      <c r="K112" s="305"/>
      <c r="L112" s="305"/>
      <c r="M112" s="305"/>
      <c r="N112" s="305"/>
      <c r="O112" s="305"/>
      <c r="P112" s="305"/>
      <c r="Q112" s="305"/>
      <c r="R112" s="305"/>
      <c r="S112" s="305"/>
      <c r="T112" s="305"/>
      <c r="U112" s="307">
        <f t="shared" si="6"/>
        <v>0</v>
      </c>
      <c r="V112" s="307">
        <f t="shared" si="7"/>
        <v>0</v>
      </c>
      <c r="W112" s="307">
        <f t="shared" si="8"/>
        <v>0</v>
      </c>
      <c r="X112" s="307">
        <f t="shared" si="9"/>
        <v>0</v>
      </c>
      <c r="Y112" s="308">
        <f t="shared" si="10"/>
        <v>0</v>
      </c>
      <c r="Z112" s="377">
        <f>SUM(Detailed_budget_table[[#This Row],[Y1 Total Cost Budget Line]:[Y5 Total Cost Budget Line]])</f>
        <v>0</v>
      </c>
    </row>
    <row r="113" spans="2:26" ht="15" customHeight="1">
      <c r="B113" s="302"/>
      <c r="C113" s="71"/>
      <c r="D113" s="71"/>
      <c r="E113" s="71"/>
      <c r="F113" s="71"/>
      <c r="G113" s="71"/>
      <c r="H113" s="71"/>
      <c r="I113" s="368">
        <f>IF(Detailed_budget_table[[#This Row],[Unit Cost Available?]]="Yes",IFERROR(INDEX(unit_cost,MATCH(Detailed_budget_table[[#This Row],[Cost Item]],cost_item_lookup,0)),""),0)</f>
        <v>0</v>
      </c>
      <c r="J113" s="368">
        <f>IF(H113="Yes",IF(G113="","",INDEX(cost_item_lookup_table[Cost Unit],(MATCH(G113,cost_item_lookup_table[Cost Item],0)))),0)</f>
        <v>0</v>
      </c>
      <c r="K113" s="305"/>
      <c r="L113" s="305"/>
      <c r="M113" s="305"/>
      <c r="N113" s="305"/>
      <c r="O113" s="305"/>
      <c r="P113" s="305"/>
      <c r="Q113" s="305"/>
      <c r="R113" s="305"/>
      <c r="S113" s="305"/>
      <c r="T113" s="305"/>
      <c r="U113" s="307">
        <f t="shared" si="6"/>
        <v>0</v>
      </c>
      <c r="V113" s="307">
        <f t="shared" si="7"/>
        <v>0</v>
      </c>
      <c r="W113" s="307">
        <f t="shared" si="8"/>
        <v>0</v>
      </c>
      <c r="X113" s="307">
        <f t="shared" si="9"/>
        <v>0</v>
      </c>
      <c r="Y113" s="308">
        <f t="shared" si="10"/>
        <v>0</v>
      </c>
      <c r="Z113" s="377">
        <f>SUM(Detailed_budget_table[[#This Row],[Y1 Total Cost Budget Line]:[Y5 Total Cost Budget Line]])</f>
        <v>0</v>
      </c>
    </row>
    <row r="114" spans="2:26" ht="15" customHeight="1">
      <c r="B114" s="302"/>
      <c r="C114" s="71"/>
      <c r="D114" s="71"/>
      <c r="E114" s="71"/>
      <c r="F114" s="71"/>
      <c r="G114" s="71"/>
      <c r="H114" s="71"/>
      <c r="I114" s="368">
        <f>IF(Detailed_budget_table[[#This Row],[Unit Cost Available?]]="Yes",IFERROR(INDEX(unit_cost,MATCH(Detailed_budget_table[[#This Row],[Cost Item]],cost_item_lookup,0)),""),0)</f>
        <v>0</v>
      </c>
      <c r="J114" s="368">
        <f>IF(H114="Yes",IF(G114="","",INDEX(cost_item_lookup_table[Cost Unit],(MATCH(G114,cost_item_lookup_table[Cost Item],0)))),0)</f>
        <v>0</v>
      </c>
      <c r="K114" s="305"/>
      <c r="L114" s="305"/>
      <c r="M114" s="305"/>
      <c r="N114" s="305"/>
      <c r="O114" s="305"/>
      <c r="P114" s="305"/>
      <c r="Q114" s="305"/>
      <c r="R114" s="305"/>
      <c r="S114" s="305"/>
      <c r="T114" s="305"/>
      <c r="U114" s="307">
        <f t="shared" si="6"/>
        <v>0</v>
      </c>
      <c r="V114" s="307">
        <f t="shared" si="7"/>
        <v>0</v>
      </c>
      <c r="W114" s="307">
        <f t="shared" si="8"/>
        <v>0</v>
      </c>
      <c r="X114" s="307">
        <f t="shared" si="9"/>
        <v>0</v>
      </c>
      <c r="Y114" s="308">
        <f t="shared" si="10"/>
        <v>0</v>
      </c>
      <c r="Z114" s="377">
        <f>SUM(Detailed_budget_table[[#This Row],[Y1 Total Cost Budget Line]:[Y5 Total Cost Budget Line]])</f>
        <v>0</v>
      </c>
    </row>
    <row r="115" spans="2:26" ht="15" customHeight="1">
      <c r="B115" s="302"/>
      <c r="C115" s="71"/>
      <c r="D115" s="71"/>
      <c r="E115" s="71"/>
      <c r="F115" s="71"/>
      <c r="G115" s="71"/>
      <c r="H115" s="71"/>
      <c r="I115" s="368">
        <f>IF(Detailed_budget_table[[#This Row],[Unit Cost Available?]]="Yes",IFERROR(INDEX(unit_cost,MATCH(Detailed_budget_table[[#This Row],[Cost Item]],cost_item_lookup,0)),""),0)</f>
        <v>0</v>
      </c>
      <c r="J115" s="368">
        <f>IF(H115="Yes",IF(G115="","",INDEX(cost_item_lookup_table[Cost Unit],(MATCH(G115,cost_item_lookup_table[Cost Item],0)))),0)</f>
        <v>0</v>
      </c>
      <c r="K115" s="305"/>
      <c r="L115" s="305"/>
      <c r="M115" s="305"/>
      <c r="N115" s="305"/>
      <c r="O115" s="305"/>
      <c r="P115" s="305"/>
      <c r="Q115" s="305"/>
      <c r="R115" s="305"/>
      <c r="S115" s="305"/>
      <c r="T115" s="305"/>
      <c r="U115" s="307">
        <f t="shared" si="6"/>
        <v>0</v>
      </c>
      <c r="V115" s="307">
        <f t="shared" si="7"/>
        <v>0</v>
      </c>
      <c r="W115" s="307">
        <f t="shared" si="8"/>
        <v>0</v>
      </c>
      <c r="X115" s="307">
        <f t="shared" si="9"/>
        <v>0</v>
      </c>
      <c r="Y115" s="308">
        <f t="shared" si="10"/>
        <v>0</v>
      </c>
      <c r="Z115" s="377">
        <f>SUM(Detailed_budget_table[[#This Row],[Y1 Total Cost Budget Line]:[Y5 Total Cost Budget Line]])</f>
        <v>0</v>
      </c>
    </row>
    <row r="116" spans="2:26" ht="15" customHeight="1">
      <c r="B116" s="302"/>
      <c r="C116" s="71"/>
      <c r="D116" s="71"/>
      <c r="E116" s="71"/>
      <c r="F116" s="71"/>
      <c r="G116" s="71"/>
      <c r="H116" s="71"/>
      <c r="I116" s="368">
        <f>IF(Detailed_budget_table[[#This Row],[Unit Cost Available?]]="Yes",IFERROR(INDEX(unit_cost,MATCH(Detailed_budget_table[[#This Row],[Cost Item]],cost_item_lookup,0)),""),0)</f>
        <v>0</v>
      </c>
      <c r="J116" s="368">
        <f>IF(H116="Yes",IF(G116="","",INDEX(cost_item_lookup_table[Cost Unit],(MATCH(G116,cost_item_lookup_table[Cost Item],0)))),0)</f>
        <v>0</v>
      </c>
      <c r="K116" s="305"/>
      <c r="L116" s="305"/>
      <c r="M116" s="305"/>
      <c r="N116" s="305"/>
      <c r="O116" s="305"/>
      <c r="P116" s="305"/>
      <c r="Q116" s="305"/>
      <c r="R116" s="305"/>
      <c r="S116" s="305"/>
      <c r="T116" s="305"/>
      <c r="U116" s="307">
        <f t="shared" si="6"/>
        <v>0</v>
      </c>
      <c r="V116" s="307">
        <f t="shared" si="7"/>
        <v>0</v>
      </c>
      <c r="W116" s="307">
        <f t="shared" si="8"/>
        <v>0</v>
      </c>
      <c r="X116" s="307">
        <f t="shared" si="9"/>
        <v>0</v>
      </c>
      <c r="Y116" s="308">
        <f t="shared" si="10"/>
        <v>0</v>
      </c>
      <c r="Z116" s="377">
        <f>SUM(Detailed_budget_table[[#This Row],[Y1 Total Cost Budget Line]:[Y5 Total Cost Budget Line]])</f>
        <v>0</v>
      </c>
    </row>
    <row r="117" spans="2:26" ht="15" customHeight="1">
      <c r="B117" s="302"/>
      <c r="C117" s="71"/>
      <c r="D117" s="71"/>
      <c r="E117" s="71"/>
      <c r="F117" s="71"/>
      <c r="G117" s="71"/>
      <c r="H117" s="71"/>
      <c r="I117" s="368">
        <f>IF(Detailed_budget_table[[#This Row],[Unit Cost Available?]]="Yes",IFERROR(INDEX(unit_cost,MATCH(Detailed_budget_table[[#This Row],[Cost Item]],cost_item_lookup,0)),""),0)</f>
        <v>0</v>
      </c>
      <c r="J117" s="368">
        <f>IF(H117="Yes",IF(G117="","",INDEX(cost_item_lookup_table[Cost Unit],(MATCH(G117,cost_item_lookup_table[Cost Item],0)))),0)</f>
        <v>0</v>
      </c>
      <c r="K117" s="305"/>
      <c r="L117" s="305"/>
      <c r="M117" s="305"/>
      <c r="N117" s="305"/>
      <c r="O117" s="305"/>
      <c r="P117" s="305"/>
      <c r="Q117" s="305"/>
      <c r="R117" s="305"/>
      <c r="S117" s="305"/>
      <c r="T117" s="305"/>
      <c r="U117" s="307">
        <f t="shared" si="6"/>
        <v>0</v>
      </c>
      <c r="V117" s="307">
        <f t="shared" si="7"/>
        <v>0</v>
      </c>
      <c r="W117" s="307">
        <f t="shared" si="8"/>
        <v>0</v>
      </c>
      <c r="X117" s="307">
        <f t="shared" si="9"/>
        <v>0</v>
      </c>
      <c r="Y117" s="308">
        <f t="shared" si="10"/>
        <v>0</v>
      </c>
      <c r="Z117" s="377">
        <f>SUM(Detailed_budget_table[[#This Row],[Y1 Total Cost Budget Line]:[Y5 Total Cost Budget Line]])</f>
        <v>0</v>
      </c>
    </row>
    <row r="118" spans="2:26" ht="15" customHeight="1">
      <c r="B118" s="302"/>
      <c r="C118" s="71"/>
      <c r="D118" s="71"/>
      <c r="E118" s="71"/>
      <c r="F118" s="71"/>
      <c r="G118" s="71"/>
      <c r="H118" s="71"/>
      <c r="I118" s="368">
        <f>IF(Detailed_budget_table[[#This Row],[Unit Cost Available?]]="Yes",IFERROR(INDEX(unit_cost,MATCH(Detailed_budget_table[[#This Row],[Cost Item]],cost_item_lookup,0)),""),0)</f>
        <v>0</v>
      </c>
      <c r="J118" s="368">
        <f>IF(H118="Yes",IF(G118="","",INDEX(cost_item_lookup_table[Cost Unit],(MATCH(G118,cost_item_lookup_table[Cost Item],0)))),0)</f>
        <v>0</v>
      </c>
      <c r="K118" s="305"/>
      <c r="L118" s="305"/>
      <c r="M118" s="305"/>
      <c r="N118" s="305"/>
      <c r="O118" s="305"/>
      <c r="P118" s="305"/>
      <c r="Q118" s="305"/>
      <c r="R118" s="305"/>
      <c r="S118" s="305"/>
      <c r="T118" s="305"/>
      <c r="U118" s="307">
        <f t="shared" si="6"/>
        <v>0</v>
      </c>
      <c r="V118" s="307">
        <f t="shared" si="7"/>
        <v>0</v>
      </c>
      <c r="W118" s="307">
        <f t="shared" si="8"/>
        <v>0</v>
      </c>
      <c r="X118" s="307">
        <f t="shared" si="9"/>
        <v>0</v>
      </c>
      <c r="Y118" s="308">
        <f t="shared" si="10"/>
        <v>0</v>
      </c>
      <c r="Z118" s="377">
        <f>SUM(Detailed_budget_table[[#This Row],[Y1 Total Cost Budget Line]:[Y5 Total Cost Budget Line]])</f>
        <v>0</v>
      </c>
    </row>
    <row r="119" spans="2:26" ht="15" customHeight="1">
      <c r="B119" s="302"/>
      <c r="C119" s="71"/>
      <c r="D119" s="71"/>
      <c r="E119" s="71"/>
      <c r="F119" s="71"/>
      <c r="G119" s="71"/>
      <c r="H119" s="71"/>
      <c r="I119" s="368">
        <f>IF(Detailed_budget_table[[#This Row],[Unit Cost Available?]]="Yes",IFERROR(INDEX(unit_cost,MATCH(Detailed_budget_table[[#This Row],[Cost Item]],cost_item_lookup,0)),""),0)</f>
        <v>0</v>
      </c>
      <c r="J119" s="368">
        <f>IF(H119="Yes",IF(G119="","",INDEX(cost_item_lookup_table[Cost Unit],(MATCH(G119,cost_item_lookup_table[Cost Item],0)))),0)</f>
        <v>0</v>
      </c>
      <c r="K119" s="305"/>
      <c r="L119" s="305"/>
      <c r="M119" s="305"/>
      <c r="N119" s="305"/>
      <c r="O119" s="305"/>
      <c r="P119" s="305"/>
      <c r="Q119" s="305"/>
      <c r="R119" s="305"/>
      <c r="S119" s="305"/>
      <c r="T119" s="305"/>
      <c r="U119" s="307">
        <f t="shared" si="6"/>
        <v>0</v>
      </c>
      <c r="V119" s="307">
        <f t="shared" si="7"/>
        <v>0</v>
      </c>
      <c r="W119" s="307">
        <f t="shared" si="8"/>
        <v>0</v>
      </c>
      <c r="X119" s="307">
        <f t="shared" si="9"/>
        <v>0</v>
      </c>
      <c r="Y119" s="308">
        <f t="shared" si="10"/>
        <v>0</v>
      </c>
      <c r="Z119" s="377">
        <f>SUM(Detailed_budget_table[[#This Row],[Y1 Total Cost Budget Line]:[Y5 Total Cost Budget Line]])</f>
        <v>0</v>
      </c>
    </row>
    <row r="120" spans="2:26" ht="15" customHeight="1">
      <c r="B120" s="302"/>
      <c r="C120" s="71"/>
      <c r="D120" s="71"/>
      <c r="E120" s="71"/>
      <c r="F120" s="71"/>
      <c r="G120" s="71"/>
      <c r="H120" s="71"/>
      <c r="I120" s="368">
        <f>IF(Detailed_budget_table[[#This Row],[Unit Cost Available?]]="Yes",IFERROR(INDEX(unit_cost,MATCH(Detailed_budget_table[[#This Row],[Cost Item]],cost_item_lookup,0)),""),0)</f>
        <v>0</v>
      </c>
      <c r="J120" s="368">
        <f>IF(H120="Yes",IF(G120="","",INDEX(cost_item_lookup_table[Cost Unit],(MATCH(G120,cost_item_lookup_table[Cost Item],0)))),0)</f>
        <v>0</v>
      </c>
      <c r="K120" s="305"/>
      <c r="L120" s="305"/>
      <c r="M120" s="305"/>
      <c r="N120" s="305"/>
      <c r="O120" s="305"/>
      <c r="P120" s="305"/>
      <c r="Q120" s="305"/>
      <c r="R120" s="305"/>
      <c r="S120" s="305"/>
      <c r="T120" s="305"/>
      <c r="U120" s="307">
        <f t="shared" si="6"/>
        <v>0</v>
      </c>
      <c r="V120" s="307">
        <f t="shared" si="7"/>
        <v>0</v>
      </c>
      <c r="W120" s="307">
        <f t="shared" si="8"/>
        <v>0</v>
      </c>
      <c r="X120" s="307">
        <f t="shared" si="9"/>
        <v>0</v>
      </c>
      <c r="Y120" s="308">
        <f t="shared" si="10"/>
        <v>0</v>
      </c>
      <c r="Z120" s="377">
        <f>SUM(Detailed_budget_table[[#This Row],[Y1 Total Cost Budget Line]:[Y5 Total Cost Budget Line]])</f>
        <v>0</v>
      </c>
    </row>
    <row r="121" spans="2:26" ht="15" customHeight="1">
      <c r="B121" s="302"/>
      <c r="C121" s="71"/>
      <c r="D121" s="71"/>
      <c r="E121" s="71"/>
      <c r="F121" s="71"/>
      <c r="G121" s="71"/>
      <c r="H121" s="71"/>
      <c r="I121" s="368">
        <f>IF(Detailed_budget_table[[#This Row],[Unit Cost Available?]]="Yes",IFERROR(INDEX(unit_cost,MATCH(Detailed_budget_table[[#This Row],[Cost Item]],cost_item_lookup,0)),""),0)</f>
        <v>0</v>
      </c>
      <c r="J121" s="368">
        <f>IF(H121="Yes",IF(G121="","",INDEX(cost_item_lookup_table[Cost Unit],(MATCH(G121,cost_item_lookup_table[Cost Item],0)))),0)</f>
        <v>0</v>
      </c>
      <c r="K121" s="305"/>
      <c r="L121" s="305"/>
      <c r="M121" s="305"/>
      <c r="N121" s="305"/>
      <c r="O121" s="305"/>
      <c r="P121" s="305"/>
      <c r="Q121" s="305"/>
      <c r="R121" s="305"/>
      <c r="S121" s="305"/>
      <c r="T121" s="305"/>
      <c r="U121" s="307">
        <f t="shared" si="6"/>
        <v>0</v>
      </c>
      <c r="V121" s="307">
        <f t="shared" si="7"/>
        <v>0</v>
      </c>
      <c r="W121" s="307">
        <f t="shared" si="8"/>
        <v>0</v>
      </c>
      <c r="X121" s="307">
        <f t="shared" si="9"/>
        <v>0</v>
      </c>
      <c r="Y121" s="308">
        <f t="shared" si="10"/>
        <v>0</v>
      </c>
      <c r="Z121" s="377">
        <f>SUM(Detailed_budget_table[[#This Row],[Y1 Total Cost Budget Line]:[Y5 Total Cost Budget Line]])</f>
        <v>0</v>
      </c>
    </row>
    <row r="122" spans="2:26" ht="15" customHeight="1">
      <c r="B122" s="302"/>
      <c r="C122" s="71"/>
      <c r="D122" s="71"/>
      <c r="E122" s="71"/>
      <c r="F122" s="71"/>
      <c r="G122" s="71"/>
      <c r="H122" s="71"/>
      <c r="I122" s="368">
        <f>IF(Detailed_budget_table[[#This Row],[Unit Cost Available?]]="Yes",IFERROR(INDEX(unit_cost,MATCH(Detailed_budget_table[[#This Row],[Cost Item]],cost_item_lookup,0)),""),0)</f>
        <v>0</v>
      </c>
      <c r="J122" s="368">
        <f>IF(H122="Yes",IF(G122="","",INDEX(cost_item_lookup_table[Cost Unit],(MATCH(G122,cost_item_lookup_table[Cost Item],0)))),0)</f>
        <v>0</v>
      </c>
      <c r="K122" s="305"/>
      <c r="L122" s="305"/>
      <c r="M122" s="305"/>
      <c r="N122" s="305"/>
      <c r="O122" s="305"/>
      <c r="P122" s="305"/>
      <c r="Q122" s="305"/>
      <c r="R122" s="305"/>
      <c r="S122" s="305"/>
      <c r="T122" s="305"/>
      <c r="U122" s="307">
        <f t="shared" si="6"/>
        <v>0</v>
      </c>
      <c r="V122" s="307">
        <f t="shared" si="7"/>
        <v>0</v>
      </c>
      <c r="W122" s="307">
        <f t="shared" si="8"/>
        <v>0</v>
      </c>
      <c r="X122" s="307">
        <f t="shared" si="9"/>
        <v>0</v>
      </c>
      <c r="Y122" s="308">
        <f t="shared" si="10"/>
        <v>0</v>
      </c>
      <c r="Z122" s="377">
        <f>SUM(Detailed_budget_table[[#This Row],[Y1 Total Cost Budget Line]:[Y5 Total Cost Budget Line]])</f>
        <v>0</v>
      </c>
    </row>
    <row r="123" spans="2:26" ht="15" customHeight="1">
      <c r="B123" s="302"/>
      <c r="C123" s="71"/>
      <c r="D123" s="71"/>
      <c r="E123" s="71"/>
      <c r="F123" s="71"/>
      <c r="G123" s="71"/>
      <c r="H123" s="71"/>
      <c r="I123" s="368">
        <f>IF(Detailed_budget_table[[#This Row],[Unit Cost Available?]]="Yes",IFERROR(INDEX(unit_cost,MATCH(Detailed_budget_table[[#This Row],[Cost Item]],cost_item_lookup,0)),""),0)</f>
        <v>0</v>
      </c>
      <c r="J123" s="368">
        <f>IF(H123="Yes",IF(G123="","",INDEX(cost_item_lookup_table[Cost Unit],(MATCH(G123,cost_item_lookup_table[Cost Item],0)))),0)</f>
        <v>0</v>
      </c>
      <c r="K123" s="305"/>
      <c r="L123" s="305"/>
      <c r="M123" s="305"/>
      <c r="N123" s="305"/>
      <c r="O123" s="305"/>
      <c r="P123" s="305"/>
      <c r="Q123" s="305"/>
      <c r="R123" s="305"/>
      <c r="S123" s="305"/>
      <c r="T123" s="305"/>
      <c r="U123" s="307">
        <f t="shared" si="6"/>
        <v>0</v>
      </c>
      <c r="V123" s="307">
        <f t="shared" si="7"/>
        <v>0</v>
      </c>
      <c r="W123" s="307">
        <f t="shared" si="8"/>
        <v>0</v>
      </c>
      <c r="X123" s="307">
        <f t="shared" si="9"/>
        <v>0</v>
      </c>
      <c r="Y123" s="308">
        <f t="shared" si="10"/>
        <v>0</v>
      </c>
      <c r="Z123" s="377">
        <f>SUM(Detailed_budget_table[[#This Row],[Y1 Total Cost Budget Line]:[Y5 Total Cost Budget Line]])</f>
        <v>0</v>
      </c>
    </row>
    <row r="124" spans="2:26" ht="15" customHeight="1">
      <c r="B124" s="302"/>
      <c r="C124" s="71"/>
      <c r="D124" s="71"/>
      <c r="E124" s="71"/>
      <c r="F124" s="71"/>
      <c r="G124" s="71"/>
      <c r="H124" s="71"/>
      <c r="I124" s="368">
        <f>IF(Detailed_budget_table[[#This Row],[Unit Cost Available?]]="Yes",IFERROR(INDEX(unit_cost,MATCH(Detailed_budget_table[[#This Row],[Cost Item]],cost_item_lookup,0)),""),0)</f>
        <v>0</v>
      </c>
      <c r="J124" s="368">
        <f>IF(H124="Yes",IF(G124="","",INDEX(cost_item_lookup_table[Cost Unit],(MATCH(G124,cost_item_lookup_table[Cost Item],0)))),0)</f>
        <v>0</v>
      </c>
      <c r="K124" s="305"/>
      <c r="L124" s="305"/>
      <c r="M124" s="305"/>
      <c r="N124" s="305"/>
      <c r="O124" s="305"/>
      <c r="P124" s="305"/>
      <c r="Q124" s="305"/>
      <c r="R124" s="305"/>
      <c r="S124" s="305"/>
      <c r="T124" s="305"/>
      <c r="U124" s="307">
        <f t="shared" si="6"/>
        <v>0</v>
      </c>
      <c r="V124" s="307">
        <f t="shared" si="7"/>
        <v>0</v>
      </c>
      <c r="W124" s="307">
        <f t="shared" si="8"/>
        <v>0</v>
      </c>
      <c r="X124" s="307">
        <f t="shared" si="9"/>
        <v>0</v>
      </c>
      <c r="Y124" s="308">
        <f t="shared" si="10"/>
        <v>0</v>
      </c>
      <c r="Z124" s="377">
        <f>SUM(Detailed_budget_table[[#This Row],[Y1 Total Cost Budget Line]:[Y5 Total Cost Budget Line]])</f>
        <v>0</v>
      </c>
    </row>
    <row r="125" spans="2:26" ht="15" customHeight="1">
      <c r="B125" s="302"/>
      <c r="C125" s="71"/>
      <c r="D125" s="71"/>
      <c r="E125" s="71"/>
      <c r="F125" s="71"/>
      <c r="G125" s="71"/>
      <c r="H125" s="71"/>
      <c r="I125" s="368">
        <f>IF(Detailed_budget_table[[#This Row],[Unit Cost Available?]]="Yes",IFERROR(INDEX(unit_cost,MATCH(Detailed_budget_table[[#This Row],[Cost Item]],cost_item_lookup,0)),""),0)</f>
        <v>0</v>
      </c>
      <c r="J125" s="368">
        <f>IF(H125="Yes",IF(G125="","",INDEX(cost_item_lookup_table[Cost Unit],(MATCH(G125,cost_item_lookup_table[Cost Item],0)))),0)</f>
        <v>0</v>
      </c>
      <c r="K125" s="305"/>
      <c r="L125" s="305"/>
      <c r="M125" s="305"/>
      <c r="N125" s="305"/>
      <c r="O125" s="305"/>
      <c r="P125" s="305"/>
      <c r="Q125" s="305"/>
      <c r="R125" s="305"/>
      <c r="S125" s="305"/>
      <c r="T125" s="305"/>
      <c r="U125" s="307">
        <f t="shared" si="6"/>
        <v>0</v>
      </c>
      <c r="V125" s="307">
        <f t="shared" si="7"/>
        <v>0</v>
      </c>
      <c r="W125" s="307">
        <f t="shared" si="8"/>
        <v>0</v>
      </c>
      <c r="X125" s="307">
        <f t="shared" si="9"/>
        <v>0</v>
      </c>
      <c r="Y125" s="308">
        <f t="shared" si="10"/>
        <v>0</v>
      </c>
      <c r="Z125" s="377">
        <f>SUM(Detailed_budget_table[[#This Row],[Y1 Total Cost Budget Line]:[Y5 Total Cost Budget Line]])</f>
        <v>0</v>
      </c>
    </row>
    <row r="126" spans="2:26" ht="15" customHeight="1">
      <c r="B126" s="302"/>
      <c r="C126" s="71"/>
      <c r="D126" s="71"/>
      <c r="E126" s="71"/>
      <c r="F126" s="71"/>
      <c r="G126" s="71"/>
      <c r="H126" s="71"/>
      <c r="I126" s="368">
        <f>IF(Detailed_budget_table[[#This Row],[Unit Cost Available?]]="Yes",IFERROR(INDEX(unit_cost,MATCH(Detailed_budget_table[[#This Row],[Cost Item]],cost_item_lookup,0)),""),0)</f>
        <v>0</v>
      </c>
      <c r="J126" s="368">
        <f>IF(H126="Yes",IF(G126="","",INDEX(cost_item_lookup_table[Cost Unit],(MATCH(G126,cost_item_lookup_table[Cost Item],0)))),0)</f>
        <v>0</v>
      </c>
      <c r="K126" s="305"/>
      <c r="L126" s="305"/>
      <c r="M126" s="305"/>
      <c r="N126" s="305"/>
      <c r="O126" s="305"/>
      <c r="P126" s="305"/>
      <c r="Q126" s="305"/>
      <c r="R126" s="305"/>
      <c r="S126" s="305"/>
      <c r="T126" s="305"/>
      <c r="U126" s="307">
        <f t="shared" si="6"/>
        <v>0</v>
      </c>
      <c r="V126" s="307">
        <f t="shared" si="7"/>
        <v>0</v>
      </c>
      <c r="W126" s="307">
        <f t="shared" si="8"/>
        <v>0</v>
      </c>
      <c r="X126" s="307">
        <f t="shared" si="9"/>
        <v>0</v>
      </c>
      <c r="Y126" s="308">
        <f t="shared" si="10"/>
        <v>0</v>
      </c>
      <c r="Z126" s="377">
        <f>SUM(Detailed_budget_table[[#This Row],[Y1 Total Cost Budget Line]:[Y5 Total Cost Budget Line]])</f>
        <v>0</v>
      </c>
    </row>
    <row r="127" spans="2:26" ht="15" customHeight="1">
      <c r="B127" s="302"/>
      <c r="C127" s="71"/>
      <c r="D127" s="71"/>
      <c r="E127" s="71"/>
      <c r="F127" s="71"/>
      <c r="G127" s="71"/>
      <c r="H127" s="71"/>
      <c r="I127" s="368">
        <f>IF(Detailed_budget_table[[#This Row],[Unit Cost Available?]]="Yes",IFERROR(INDEX(unit_cost,MATCH(Detailed_budget_table[[#This Row],[Cost Item]],cost_item_lookup,0)),""),0)</f>
        <v>0</v>
      </c>
      <c r="J127" s="368">
        <f>IF(H127="Yes",IF(G127="","",INDEX(cost_item_lookup_table[Cost Unit],(MATCH(G127,cost_item_lookup_table[Cost Item],0)))),0)</f>
        <v>0</v>
      </c>
      <c r="K127" s="305"/>
      <c r="L127" s="305"/>
      <c r="M127" s="305"/>
      <c r="N127" s="305"/>
      <c r="O127" s="305"/>
      <c r="P127" s="305"/>
      <c r="Q127" s="305"/>
      <c r="R127" s="305"/>
      <c r="S127" s="305"/>
      <c r="T127" s="305"/>
      <c r="U127" s="307">
        <f t="shared" si="6"/>
        <v>0</v>
      </c>
      <c r="V127" s="307">
        <f t="shared" si="7"/>
        <v>0</v>
      </c>
      <c r="W127" s="307">
        <f t="shared" si="8"/>
        <v>0</v>
      </c>
      <c r="X127" s="307">
        <f t="shared" si="9"/>
        <v>0</v>
      </c>
      <c r="Y127" s="308">
        <f t="shared" si="10"/>
        <v>0</v>
      </c>
      <c r="Z127" s="377">
        <f>SUM(Detailed_budget_table[[#This Row],[Y1 Total Cost Budget Line]:[Y5 Total Cost Budget Line]])</f>
        <v>0</v>
      </c>
    </row>
    <row r="128" spans="2:26" ht="15" customHeight="1">
      <c r="B128" s="302"/>
      <c r="C128" s="71"/>
      <c r="D128" s="71"/>
      <c r="E128" s="71"/>
      <c r="F128" s="71"/>
      <c r="G128" s="71"/>
      <c r="H128" s="71"/>
      <c r="I128" s="368">
        <f>IF(Detailed_budget_table[[#This Row],[Unit Cost Available?]]="Yes",IFERROR(INDEX(unit_cost,MATCH(Detailed_budget_table[[#This Row],[Cost Item]],cost_item_lookup,0)),""),0)</f>
        <v>0</v>
      </c>
      <c r="J128" s="368">
        <f>IF(H128="Yes",IF(G128="","",INDEX(cost_item_lookup_table[Cost Unit],(MATCH(G128,cost_item_lookup_table[Cost Item],0)))),0)</f>
        <v>0</v>
      </c>
      <c r="K128" s="305"/>
      <c r="L128" s="305"/>
      <c r="M128" s="305"/>
      <c r="N128" s="305"/>
      <c r="O128" s="305"/>
      <c r="P128" s="305"/>
      <c r="Q128" s="305"/>
      <c r="R128" s="305"/>
      <c r="S128" s="305"/>
      <c r="T128" s="305"/>
      <c r="U128" s="307">
        <f t="shared" si="6"/>
        <v>0</v>
      </c>
      <c r="V128" s="307">
        <f t="shared" si="7"/>
        <v>0</v>
      </c>
      <c r="W128" s="307">
        <f t="shared" si="8"/>
        <v>0</v>
      </c>
      <c r="X128" s="307">
        <f t="shared" si="9"/>
        <v>0</v>
      </c>
      <c r="Y128" s="308">
        <f t="shared" si="10"/>
        <v>0</v>
      </c>
      <c r="Z128" s="377">
        <f>SUM(Detailed_budget_table[[#This Row],[Y1 Total Cost Budget Line]:[Y5 Total Cost Budget Line]])</f>
        <v>0</v>
      </c>
    </row>
    <row r="129" spans="2:26" ht="15" customHeight="1">
      <c r="B129" s="302"/>
      <c r="C129" s="71"/>
      <c r="D129" s="71"/>
      <c r="E129" s="71"/>
      <c r="F129" s="71"/>
      <c r="G129" s="71"/>
      <c r="H129" s="71"/>
      <c r="I129" s="368">
        <f>IF(Detailed_budget_table[[#This Row],[Unit Cost Available?]]="Yes",IFERROR(INDEX(unit_cost,MATCH(Detailed_budget_table[[#This Row],[Cost Item]],cost_item_lookup,0)),""),0)</f>
        <v>0</v>
      </c>
      <c r="J129" s="368">
        <f>IF(H129="Yes",IF(G129="","",INDEX(cost_item_lookup_table[Cost Unit],(MATCH(G129,cost_item_lookup_table[Cost Item],0)))),0)</f>
        <v>0</v>
      </c>
      <c r="K129" s="305"/>
      <c r="L129" s="305"/>
      <c r="M129" s="305"/>
      <c r="N129" s="305"/>
      <c r="O129" s="305"/>
      <c r="P129" s="305"/>
      <c r="Q129" s="305"/>
      <c r="R129" s="305"/>
      <c r="S129" s="305"/>
      <c r="T129" s="305"/>
      <c r="U129" s="307">
        <f t="shared" si="6"/>
        <v>0</v>
      </c>
      <c r="V129" s="307">
        <f t="shared" si="7"/>
        <v>0</v>
      </c>
      <c r="W129" s="307">
        <f t="shared" si="8"/>
        <v>0</v>
      </c>
      <c r="X129" s="307">
        <f t="shared" si="9"/>
        <v>0</v>
      </c>
      <c r="Y129" s="308">
        <f t="shared" si="10"/>
        <v>0</v>
      </c>
      <c r="Z129" s="377">
        <f>SUM(Detailed_budget_table[[#This Row],[Y1 Total Cost Budget Line]:[Y5 Total Cost Budget Line]])</f>
        <v>0</v>
      </c>
    </row>
    <row r="130" spans="2:26" ht="15" customHeight="1">
      <c r="B130" s="302"/>
      <c r="C130" s="71"/>
      <c r="D130" s="71"/>
      <c r="E130" s="71"/>
      <c r="F130" s="71"/>
      <c r="G130" s="71"/>
      <c r="H130" s="71"/>
      <c r="I130" s="368">
        <f>IF(Detailed_budget_table[[#This Row],[Unit Cost Available?]]="Yes",IFERROR(INDEX(unit_cost,MATCH(Detailed_budget_table[[#This Row],[Cost Item]],cost_item_lookup,0)),""),0)</f>
        <v>0</v>
      </c>
      <c r="J130" s="368">
        <f>IF(H130="Yes",IF(G130="","",INDEX(cost_item_lookup_table[Cost Unit],(MATCH(G130,cost_item_lookup_table[Cost Item],0)))),0)</f>
        <v>0</v>
      </c>
      <c r="K130" s="305"/>
      <c r="L130" s="305"/>
      <c r="M130" s="305"/>
      <c r="N130" s="305"/>
      <c r="O130" s="305"/>
      <c r="P130" s="305"/>
      <c r="Q130" s="305"/>
      <c r="R130" s="305"/>
      <c r="S130" s="305"/>
      <c r="T130" s="305"/>
      <c r="U130" s="307">
        <f t="shared" si="6"/>
        <v>0</v>
      </c>
      <c r="V130" s="307">
        <f t="shared" si="7"/>
        <v>0</v>
      </c>
      <c r="W130" s="307">
        <f t="shared" si="8"/>
        <v>0</v>
      </c>
      <c r="X130" s="307">
        <f t="shared" si="9"/>
        <v>0</v>
      </c>
      <c r="Y130" s="308">
        <f t="shared" si="10"/>
        <v>0</v>
      </c>
      <c r="Z130" s="377">
        <f>SUM(Detailed_budget_table[[#This Row],[Y1 Total Cost Budget Line]:[Y5 Total Cost Budget Line]])</f>
        <v>0</v>
      </c>
    </row>
    <row r="131" spans="2:26" ht="15" customHeight="1">
      <c r="B131" s="302"/>
      <c r="C131" s="71"/>
      <c r="D131" s="71"/>
      <c r="E131" s="71"/>
      <c r="F131" s="71"/>
      <c r="G131" s="71"/>
      <c r="H131" s="71"/>
      <c r="I131" s="368">
        <f>IF(Detailed_budget_table[[#This Row],[Unit Cost Available?]]="Yes",IFERROR(INDEX(unit_cost,MATCH(Detailed_budget_table[[#This Row],[Cost Item]],cost_item_lookup,0)),""),0)</f>
        <v>0</v>
      </c>
      <c r="J131" s="368">
        <f>IF(H131="Yes",IF(G131="","",INDEX(cost_item_lookup_table[Cost Unit],(MATCH(G131,cost_item_lookup_table[Cost Item],0)))),0)</f>
        <v>0</v>
      </c>
      <c r="K131" s="305"/>
      <c r="L131" s="305"/>
      <c r="M131" s="305"/>
      <c r="N131" s="305"/>
      <c r="O131" s="305"/>
      <c r="P131" s="305"/>
      <c r="Q131" s="305"/>
      <c r="R131" s="305"/>
      <c r="S131" s="305"/>
      <c r="T131" s="305"/>
      <c r="U131" s="307">
        <f t="shared" si="6"/>
        <v>0</v>
      </c>
      <c r="V131" s="307">
        <f t="shared" si="7"/>
        <v>0</v>
      </c>
      <c r="W131" s="307">
        <f t="shared" si="8"/>
        <v>0</v>
      </c>
      <c r="X131" s="307">
        <f t="shared" si="9"/>
        <v>0</v>
      </c>
      <c r="Y131" s="308">
        <f t="shared" si="10"/>
        <v>0</v>
      </c>
      <c r="Z131" s="377">
        <f>SUM(Detailed_budget_table[[#This Row],[Y1 Total Cost Budget Line]:[Y5 Total Cost Budget Line]])</f>
        <v>0</v>
      </c>
    </row>
    <row r="132" spans="2:26" ht="15" customHeight="1">
      <c r="B132" s="302"/>
      <c r="C132" s="71"/>
      <c r="D132" s="71"/>
      <c r="E132" s="71"/>
      <c r="F132" s="71"/>
      <c r="G132" s="71"/>
      <c r="H132" s="71"/>
      <c r="I132" s="368">
        <f>IF(Detailed_budget_table[[#This Row],[Unit Cost Available?]]="Yes",IFERROR(INDEX(unit_cost,MATCH(Detailed_budget_table[[#This Row],[Cost Item]],cost_item_lookup,0)),""),0)</f>
        <v>0</v>
      </c>
      <c r="J132" s="368">
        <f>IF(H132="Yes",IF(G132="","",INDEX(cost_item_lookup_table[Cost Unit],(MATCH(G132,cost_item_lookup_table[Cost Item],0)))),0)</f>
        <v>0</v>
      </c>
      <c r="K132" s="305"/>
      <c r="L132" s="305"/>
      <c r="M132" s="305"/>
      <c r="N132" s="305"/>
      <c r="O132" s="305"/>
      <c r="P132" s="305"/>
      <c r="Q132" s="305"/>
      <c r="R132" s="305"/>
      <c r="S132" s="305"/>
      <c r="T132" s="305"/>
      <c r="U132" s="307">
        <f t="shared" si="6"/>
        <v>0</v>
      </c>
      <c r="V132" s="307">
        <f t="shared" si="7"/>
        <v>0</v>
      </c>
      <c r="W132" s="307">
        <f t="shared" si="8"/>
        <v>0</v>
      </c>
      <c r="X132" s="307">
        <f t="shared" si="9"/>
        <v>0</v>
      </c>
      <c r="Y132" s="308">
        <f t="shared" si="10"/>
        <v>0</v>
      </c>
      <c r="Z132" s="377">
        <f>SUM(Detailed_budget_table[[#This Row],[Y1 Total Cost Budget Line]:[Y5 Total Cost Budget Line]])</f>
        <v>0</v>
      </c>
    </row>
    <row r="133" spans="2:26" ht="15" customHeight="1">
      <c r="B133" s="302"/>
      <c r="C133" s="71"/>
      <c r="D133" s="71"/>
      <c r="E133" s="71"/>
      <c r="F133" s="71"/>
      <c r="G133" s="71"/>
      <c r="H133" s="71"/>
      <c r="I133" s="368">
        <f>IF(Detailed_budget_table[[#This Row],[Unit Cost Available?]]="Yes",IFERROR(INDEX(unit_cost,MATCH(Detailed_budget_table[[#This Row],[Cost Item]],cost_item_lookup,0)),""),0)</f>
        <v>0</v>
      </c>
      <c r="J133" s="368">
        <f>IF(H133="Yes",IF(G133="","",INDEX(cost_item_lookup_table[Cost Unit],(MATCH(G133,cost_item_lookup_table[Cost Item],0)))),0)</f>
        <v>0</v>
      </c>
      <c r="K133" s="305"/>
      <c r="L133" s="305"/>
      <c r="M133" s="305"/>
      <c r="N133" s="305"/>
      <c r="O133" s="305"/>
      <c r="P133" s="305"/>
      <c r="Q133" s="305"/>
      <c r="R133" s="305"/>
      <c r="S133" s="305"/>
      <c r="T133" s="305"/>
      <c r="U133" s="307">
        <f t="shared" si="6"/>
        <v>0</v>
      </c>
      <c r="V133" s="307">
        <f t="shared" si="7"/>
        <v>0</v>
      </c>
      <c r="W133" s="307">
        <f t="shared" si="8"/>
        <v>0</v>
      </c>
      <c r="X133" s="307">
        <f t="shared" si="9"/>
        <v>0</v>
      </c>
      <c r="Y133" s="308">
        <f t="shared" si="10"/>
        <v>0</v>
      </c>
      <c r="Z133" s="377">
        <f>SUM(Detailed_budget_table[[#This Row],[Y1 Total Cost Budget Line]:[Y5 Total Cost Budget Line]])</f>
        <v>0</v>
      </c>
    </row>
    <row r="134" spans="2:26" ht="15" customHeight="1">
      <c r="B134" s="302"/>
      <c r="C134" s="71"/>
      <c r="D134" s="71"/>
      <c r="E134" s="71"/>
      <c r="F134" s="71"/>
      <c r="G134" s="71"/>
      <c r="H134" s="71"/>
      <c r="I134" s="368">
        <f>IF(Detailed_budget_table[[#This Row],[Unit Cost Available?]]="Yes",IFERROR(INDEX(unit_cost,MATCH(Detailed_budget_table[[#This Row],[Cost Item]],cost_item_lookup,0)),""),0)</f>
        <v>0</v>
      </c>
      <c r="J134" s="368">
        <f>IF(H134="Yes",IF(G134="","",INDEX(cost_item_lookup_table[Cost Unit],(MATCH(G134,cost_item_lookup_table[Cost Item],0)))),0)</f>
        <v>0</v>
      </c>
      <c r="K134" s="305"/>
      <c r="L134" s="305"/>
      <c r="M134" s="305"/>
      <c r="N134" s="305"/>
      <c r="O134" s="305"/>
      <c r="P134" s="305"/>
      <c r="Q134" s="305"/>
      <c r="R134" s="305"/>
      <c r="S134" s="305"/>
      <c r="T134" s="305"/>
      <c r="U134" s="307">
        <f t="shared" si="6"/>
        <v>0</v>
      </c>
      <c r="V134" s="307">
        <f t="shared" si="7"/>
        <v>0</v>
      </c>
      <c r="W134" s="307">
        <f t="shared" si="8"/>
        <v>0</v>
      </c>
      <c r="X134" s="307">
        <f t="shared" si="9"/>
        <v>0</v>
      </c>
      <c r="Y134" s="308">
        <f t="shared" si="10"/>
        <v>0</v>
      </c>
      <c r="Z134" s="377">
        <f>SUM(Detailed_budget_table[[#This Row],[Y1 Total Cost Budget Line]:[Y5 Total Cost Budget Line]])</f>
        <v>0</v>
      </c>
    </row>
    <row r="135" spans="2:26" ht="15" customHeight="1">
      <c r="B135" s="302"/>
      <c r="C135" s="71"/>
      <c r="D135" s="71"/>
      <c r="E135" s="71"/>
      <c r="F135" s="71"/>
      <c r="G135" s="71"/>
      <c r="H135" s="71"/>
      <c r="I135" s="368">
        <f>IF(Detailed_budget_table[[#This Row],[Unit Cost Available?]]="Yes",IFERROR(INDEX(unit_cost,MATCH(Detailed_budget_table[[#This Row],[Cost Item]],cost_item_lookup,0)),""),0)</f>
        <v>0</v>
      </c>
      <c r="J135" s="368">
        <f>IF(H135="Yes",IF(G135="","",INDEX(cost_item_lookup_table[Cost Unit],(MATCH(G135,cost_item_lookup_table[Cost Item],0)))),0)</f>
        <v>0</v>
      </c>
      <c r="K135" s="305"/>
      <c r="L135" s="305"/>
      <c r="M135" s="305"/>
      <c r="N135" s="305"/>
      <c r="O135" s="305"/>
      <c r="P135" s="305"/>
      <c r="Q135" s="305"/>
      <c r="R135" s="305"/>
      <c r="S135" s="305"/>
      <c r="T135" s="305"/>
      <c r="U135" s="307">
        <f t="shared" ref="U135:U198" si="11">IF(IF(OR(K135="",L135="",$I135=""),"",K135*L135*$I135)="",0,K135*L135*$I135)</f>
        <v>0</v>
      </c>
      <c r="V135" s="307">
        <f t="shared" ref="V135:V198" si="12">IF(IF(OR(M135="",N135="",$I135=""),"",M135*N135*$I135)="",0,M135*N135*$I135)</f>
        <v>0</v>
      </c>
      <c r="W135" s="307">
        <f t="shared" ref="W135:W198" si="13">IF(IF(OR(O135="",P135="",$I135=""),"",O135*P135*$I135)="",0,O135*P135*$I135)</f>
        <v>0</v>
      </c>
      <c r="X135" s="307">
        <f t="shared" ref="X135:X198" si="14">IF(IF(OR(Q135="",R135="",$I135=""),"",Q135*R135*$I135)="",0,Q135*R135*$I135)</f>
        <v>0</v>
      </c>
      <c r="Y135" s="308">
        <f t="shared" ref="Y135:Y198" si="15">IF(IF(OR(S135="",T135="",$I135=""),"",S135*T135*$I135)="",0,S135*T135*$I135)</f>
        <v>0</v>
      </c>
      <c r="Z135" s="377">
        <f>SUM(Detailed_budget_table[[#This Row],[Y1 Total Cost Budget Line]:[Y5 Total Cost Budget Line]])</f>
        <v>0</v>
      </c>
    </row>
    <row r="136" spans="2:26" ht="15" customHeight="1">
      <c r="B136" s="302"/>
      <c r="C136" s="71"/>
      <c r="D136" s="71"/>
      <c r="E136" s="71"/>
      <c r="F136" s="71"/>
      <c r="G136" s="71"/>
      <c r="H136" s="71"/>
      <c r="I136" s="368">
        <f>IF(Detailed_budget_table[[#This Row],[Unit Cost Available?]]="Yes",IFERROR(INDEX(unit_cost,MATCH(Detailed_budget_table[[#This Row],[Cost Item]],cost_item_lookup,0)),""),0)</f>
        <v>0</v>
      </c>
      <c r="J136" s="368">
        <f>IF(H136="Yes",IF(G136="","",INDEX(cost_item_lookup_table[Cost Unit],(MATCH(G136,cost_item_lookup_table[Cost Item],0)))),0)</f>
        <v>0</v>
      </c>
      <c r="K136" s="305"/>
      <c r="L136" s="305"/>
      <c r="M136" s="305"/>
      <c r="N136" s="305"/>
      <c r="O136" s="305"/>
      <c r="P136" s="305"/>
      <c r="Q136" s="305"/>
      <c r="R136" s="305"/>
      <c r="S136" s="305"/>
      <c r="T136" s="305"/>
      <c r="U136" s="307">
        <f t="shared" si="11"/>
        <v>0</v>
      </c>
      <c r="V136" s="307">
        <f t="shared" si="12"/>
        <v>0</v>
      </c>
      <c r="W136" s="307">
        <f t="shared" si="13"/>
        <v>0</v>
      </c>
      <c r="X136" s="307">
        <f t="shared" si="14"/>
        <v>0</v>
      </c>
      <c r="Y136" s="308">
        <f t="shared" si="15"/>
        <v>0</v>
      </c>
      <c r="Z136" s="377">
        <f>SUM(Detailed_budget_table[[#This Row],[Y1 Total Cost Budget Line]:[Y5 Total Cost Budget Line]])</f>
        <v>0</v>
      </c>
    </row>
    <row r="137" spans="2:26" ht="15" customHeight="1">
      <c r="B137" s="302"/>
      <c r="C137" s="71"/>
      <c r="D137" s="71"/>
      <c r="E137" s="71"/>
      <c r="F137" s="71"/>
      <c r="G137" s="71"/>
      <c r="H137" s="71"/>
      <c r="I137" s="368">
        <f>IF(Detailed_budget_table[[#This Row],[Unit Cost Available?]]="Yes",IFERROR(INDEX(unit_cost,MATCH(Detailed_budget_table[[#This Row],[Cost Item]],cost_item_lookup,0)),""),0)</f>
        <v>0</v>
      </c>
      <c r="J137" s="368">
        <f>IF(H137="Yes",IF(G137="","",INDEX(cost_item_lookup_table[Cost Unit],(MATCH(G137,cost_item_lookup_table[Cost Item],0)))),0)</f>
        <v>0</v>
      </c>
      <c r="K137" s="305"/>
      <c r="L137" s="305"/>
      <c r="M137" s="305"/>
      <c r="N137" s="305"/>
      <c r="O137" s="305"/>
      <c r="P137" s="305"/>
      <c r="Q137" s="305"/>
      <c r="R137" s="305"/>
      <c r="S137" s="305"/>
      <c r="T137" s="305"/>
      <c r="U137" s="307">
        <f t="shared" si="11"/>
        <v>0</v>
      </c>
      <c r="V137" s="307">
        <f t="shared" si="12"/>
        <v>0</v>
      </c>
      <c r="W137" s="307">
        <f t="shared" si="13"/>
        <v>0</v>
      </c>
      <c r="X137" s="307">
        <f t="shared" si="14"/>
        <v>0</v>
      </c>
      <c r="Y137" s="308">
        <f t="shared" si="15"/>
        <v>0</v>
      </c>
      <c r="Z137" s="377">
        <f>SUM(Detailed_budget_table[[#This Row],[Y1 Total Cost Budget Line]:[Y5 Total Cost Budget Line]])</f>
        <v>0</v>
      </c>
    </row>
    <row r="138" spans="2:26" ht="15" customHeight="1">
      <c r="B138" s="302"/>
      <c r="C138" s="71"/>
      <c r="D138" s="71"/>
      <c r="E138" s="71"/>
      <c r="F138" s="71"/>
      <c r="G138" s="71"/>
      <c r="H138" s="71"/>
      <c r="I138" s="368">
        <f>IF(Detailed_budget_table[[#This Row],[Unit Cost Available?]]="Yes",IFERROR(INDEX(unit_cost,MATCH(Detailed_budget_table[[#This Row],[Cost Item]],cost_item_lookup,0)),""),0)</f>
        <v>0</v>
      </c>
      <c r="J138" s="368">
        <f>IF(H138="Yes",IF(G138="","",INDEX(cost_item_lookup_table[Cost Unit],(MATCH(G138,cost_item_lookup_table[Cost Item],0)))),0)</f>
        <v>0</v>
      </c>
      <c r="K138" s="305"/>
      <c r="L138" s="305"/>
      <c r="M138" s="305"/>
      <c r="N138" s="305"/>
      <c r="O138" s="305"/>
      <c r="P138" s="305"/>
      <c r="Q138" s="305"/>
      <c r="R138" s="305"/>
      <c r="S138" s="305"/>
      <c r="T138" s="305"/>
      <c r="U138" s="307">
        <f t="shared" si="11"/>
        <v>0</v>
      </c>
      <c r="V138" s="307">
        <f t="shared" si="12"/>
        <v>0</v>
      </c>
      <c r="W138" s="307">
        <f t="shared" si="13"/>
        <v>0</v>
      </c>
      <c r="X138" s="307">
        <f t="shared" si="14"/>
        <v>0</v>
      </c>
      <c r="Y138" s="308">
        <f t="shared" si="15"/>
        <v>0</v>
      </c>
      <c r="Z138" s="377">
        <f>SUM(Detailed_budget_table[[#This Row],[Y1 Total Cost Budget Line]:[Y5 Total Cost Budget Line]])</f>
        <v>0</v>
      </c>
    </row>
    <row r="139" spans="2:26" ht="15" customHeight="1">
      <c r="B139" s="302"/>
      <c r="C139" s="71"/>
      <c r="D139" s="71"/>
      <c r="E139" s="71"/>
      <c r="F139" s="71"/>
      <c r="G139" s="71"/>
      <c r="H139" s="71"/>
      <c r="I139" s="368">
        <f>IF(Detailed_budget_table[[#This Row],[Unit Cost Available?]]="Yes",IFERROR(INDEX(unit_cost,MATCH(Detailed_budget_table[[#This Row],[Cost Item]],cost_item_lookup,0)),""),0)</f>
        <v>0</v>
      </c>
      <c r="J139" s="368">
        <f>IF(H139="Yes",IF(G139="","",INDEX(cost_item_lookup_table[Cost Unit],(MATCH(G139,cost_item_lookup_table[Cost Item],0)))),0)</f>
        <v>0</v>
      </c>
      <c r="K139" s="305"/>
      <c r="L139" s="305"/>
      <c r="M139" s="305"/>
      <c r="N139" s="305"/>
      <c r="O139" s="305"/>
      <c r="P139" s="305"/>
      <c r="Q139" s="305"/>
      <c r="R139" s="305"/>
      <c r="S139" s="305"/>
      <c r="T139" s="305"/>
      <c r="U139" s="307">
        <f t="shared" si="11"/>
        <v>0</v>
      </c>
      <c r="V139" s="307">
        <f t="shared" si="12"/>
        <v>0</v>
      </c>
      <c r="W139" s="307">
        <f t="shared" si="13"/>
        <v>0</v>
      </c>
      <c r="X139" s="307">
        <f t="shared" si="14"/>
        <v>0</v>
      </c>
      <c r="Y139" s="308">
        <f t="shared" si="15"/>
        <v>0</v>
      </c>
      <c r="Z139" s="377">
        <f>SUM(Detailed_budget_table[[#This Row],[Y1 Total Cost Budget Line]:[Y5 Total Cost Budget Line]])</f>
        <v>0</v>
      </c>
    </row>
    <row r="140" spans="2:26" ht="15" customHeight="1">
      <c r="B140" s="302"/>
      <c r="C140" s="71"/>
      <c r="D140" s="71"/>
      <c r="E140" s="71"/>
      <c r="F140" s="71"/>
      <c r="G140" s="71"/>
      <c r="H140" s="71"/>
      <c r="I140" s="368">
        <f>IF(Detailed_budget_table[[#This Row],[Unit Cost Available?]]="Yes",IFERROR(INDEX(unit_cost,MATCH(Detailed_budget_table[[#This Row],[Cost Item]],cost_item_lookup,0)),""),0)</f>
        <v>0</v>
      </c>
      <c r="J140" s="368">
        <f>IF(H140="Yes",IF(G140="","",INDEX(cost_item_lookup_table[Cost Unit],(MATCH(G140,cost_item_lookup_table[Cost Item],0)))),0)</f>
        <v>0</v>
      </c>
      <c r="K140" s="305"/>
      <c r="L140" s="305"/>
      <c r="M140" s="305"/>
      <c r="N140" s="305"/>
      <c r="O140" s="305"/>
      <c r="P140" s="305"/>
      <c r="Q140" s="305"/>
      <c r="R140" s="305"/>
      <c r="S140" s="305"/>
      <c r="T140" s="305"/>
      <c r="U140" s="307">
        <f t="shared" si="11"/>
        <v>0</v>
      </c>
      <c r="V140" s="307">
        <f t="shared" si="12"/>
        <v>0</v>
      </c>
      <c r="W140" s="307">
        <f t="shared" si="13"/>
        <v>0</v>
      </c>
      <c r="X140" s="307">
        <f t="shared" si="14"/>
        <v>0</v>
      </c>
      <c r="Y140" s="308">
        <f t="shared" si="15"/>
        <v>0</v>
      </c>
      <c r="Z140" s="377">
        <f>SUM(Detailed_budget_table[[#This Row],[Y1 Total Cost Budget Line]:[Y5 Total Cost Budget Line]])</f>
        <v>0</v>
      </c>
    </row>
    <row r="141" spans="2:26" ht="15" customHeight="1">
      <c r="B141" s="302"/>
      <c r="C141" s="71"/>
      <c r="D141" s="71"/>
      <c r="E141" s="71"/>
      <c r="F141" s="71"/>
      <c r="G141" s="71"/>
      <c r="H141" s="71"/>
      <c r="I141" s="368">
        <f>IF(Detailed_budget_table[[#This Row],[Unit Cost Available?]]="Yes",IFERROR(INDEX(unit_cost,MATCH(Detailed_budget_table[[#This Row],[Cost Item]],cost_item_lookup,0)),""),0)</f>
        <v>0</v>
      </c>
      <c r="J141" s="368">
        <f>IF(H141="Yes",IF(G141="","",INDEX(cost_item_lookup_table[Cost Unit],(MATCH(G141,cost_item_lookup_table[Cost Item],0)))),0)</f>
        <v>0</v>
      </c>
      <c r="K141" s="305"/>
      <c r="L141" s="305"/>
      <c r="M141" s="305"/>
      <c r="N141" s="305"/>
      <c r="O141" s="305"/>
      <c r="P141" s="305"/>
      <c r="Q141" s="305"/>
      <c r="R141" s="305"/>
      <c r="S141" s="305"/>
      <c r="T141" s="305"/>
      <c r="U141" s="307">
        <f t="shared" si="11"/>
        <v>0</v>
      </c>
      <c r="V141" s="307">
        <f t="shared" si="12"/>
        <v>0</v>
      </c>
      <c r="W141" s="307">
        <f t="shared" si="13"/>
        <v>0</v>
      </c>
      <c r="X141" s="307">
        <f t="shared" si="14"/>
        <v>0</v>
      </c>
      <c r="Y141" s="308">
        <f t="shared" si="15"/>
        <v>0</v>
      </c>
      <c r="Z141" s="377">
        <f>SUM(Detailed_budget_table[[#This Row],[Y1 Total Cost Budget Line]:[Y5 Total Cost Budget Line]])</f>
        <v>0</v>
      </c>
    </row>
    <row r="142" spans="2:26" ht="15" customHeight="1">
      <c r="B142" s="302"/>
      <c r="C142" s="71"/>
      <c r="D142" s="71"/>
      <c r="E142" s="71"/>
      <c r="F142" s="71"/>
      <c r="G142" s="71"/>
      <c r="H142" s="71"/>
      <c r="I142" s="368">
        <f>IF(Detailed_budget_table[[#This Row],[Unit Cost Available?]]="Yes",IFERROR(INDEX(unit_cost,MATCH(Detailed_budget_table[[#This Row],[Cost Item]],cost_item_lookup,0)),""),0)</f>
        <v>0</v>
      </c>
      <c r="J142" s="368">
        <f>IF(H142="Yes",IF(G142="","",INDEX(cost_item_lookup_table[Cost Unit],(MATCH(G142,cost_item_lookup_table[Cost Item],0)))),0)</f>
        <v>0</v>
      </c>
      <c r="K142" s="305"/>
      <c r="L142" s="305"/>
      <c r="M142" s="305"/>
      <c r="N142" s="305"/>
      <c r="O142" s="305"/>
      <c r="P142" s="305"/>
      <c r="Q142" s="305"/>
      <c r="R142" s="305"/>
      <c r="S142" s="305"/>
      <c r="T142" s="305"/>
      <c r="U142" s="307">
        <f t="shared" si="11"/>
        <v>0</v>
      </c>
      <c r="V142" s="307">
        <f t="shared" si="12"/>
        <v>0</v>
      </c>
      <c r="W142" s="307">
        <f t="shared" si="13"/>
        <v>0</v>
      </c>
      <c r="X142" s="307">
        <f t="shared" si="14"/>
        <v>0</v>
      </c>
      <c r="Y142" s="308">
        <f t="shared" si="15"/>
        <v>0</v>
      </c>
      <c r="Z142" s="377">
        <f>SUM(Detailed_budget_table[[#This Row],[Y1 Total Cost Budget Line]:[Y5 Total Cost Budget Line]])</f>
        <v>0</v>
      </c>
    </row>
    <row r="143" spans="2:26" ht="15" customHeight="1">
      <c r="B143" s="302"/>
      <c r="C143" s="71"/>
      <c r="D143" s="71"/>
      <c r="E143" s="71"/>
      <c r="F143" s="71"/>
      <c r="G143" s="71"/>
      <c r="H143" s="71"/>
      <c r="I143" s="368">
        <f>IF(Detailed_budget_table[[#This Row],[Unit Cost Available?]]="Yes",IFERROR(INDEX(unit_cost,MATCH(Detailed_budget_table[[#This Row],[Cost Item]],cost_item_lookup,0)),""),0)</f>
        <v>0</v>
      </c>
      <c r="J143" s="368">
        <f>IF(H143="Yes",IF(G143="","",INDEX(cost_item_lookup_table[Cost Unit],(MATCH(G143,cost_item_lookup_table[Cost Item],0)))),0)</f>
        <v>0</v>
      </c>
      <c r="K143" s="305"/>
      <c r="L143" s="305"/>
      <c r="M143" s="305"/>
      <c r="N143" s="305"/>
      <c r="O143" s="305"/>
      <c r="P143" s="305"/>
      <c r="Q143" s="305"/>
      <c r="R143" s="305"/>
      <c r="S143" s="305"/>
      <c r="T143" s="305"/>
      <c r="U143" s="307">
        <f t="shared" si="11"/>
        <v>0</v>
      </c>
      <c r="V143" s="307">
        <f t="shared" si="12"/>
        <v>0</v>
      </c>
      <c r="W143" s="307">
        <f t="shared" si="13"/>
        <v>0</v>
      </c>
      <c r="X143" s="307">
        <f t="shared" si="14"/>
        <v>0</v>
      </c>
      <c r="Y143" s="308">
        <f t="shared" si="15"/>
        <v>0</v>
      </c>
      <c r="Z143" s="377">
        <f>SUM(Detailed_budget_table[[#This Row],[Y1 Total Cost Budget Line]:[Y5 Total Cost Budget Line]])</f>
        <v>0</v>
      </c>
    </row>
    <row r="144" spans="2:26" ht="15" customHeight="1">
      <c r="B144" s="302"/>
      <c r="C144" s="71"/>
      <c r="D144" s="71"/>
      <c r="E144" s="71"/>
      <c r="F144" s="71"/>
      <c r="G144" s="71"/>
      <c r="H144" s="71"/>
      <c r="I144" s="368">
        <f>IF(Detailed_budget_table[[#This Row],[Unit Cost Available?]]="Yes",IFERROR(INDEX(unit_cost,MATCH(Detailed_budget_table[[#This Row],[Cost Item]],cost_item_lookup,0)),""),0)</f>
        <v>0</v>
      </c>
      <c r="J144" s="368">
        <f>IF(H144="Yes",IF(G144="","",INDEX(cost_item_lookup_table[Cost Unit],(MATCH(G144,cost_item_lookup_table[Cost Item],0)))),0)</f>
        <v>0</v>
      </c>
      <c r="K144" s="305"/>
      <c r="L144" s="305"/>
      <c r="M144" s="305"/>
      <c r="N144" s="305"/>
      <c r="O144" s="305"/>
      <c r="P144" s="305"/>
      <c r="Q144" s="305"/>
      <c r="R144" s="305"/>
      <c r="S144" s="305"/>
      <c r="T144" s="305"/>
      <c r="U144" s="307">
        <f t="shared" si="11"/>
        <v>0</v>
      </c>
      <c r="V144" s="307">
        <f t="shared" si="12"/>
        <v>0</v>
      </c>
      <c r="W144" s="307">
        <f t="shared" si="13"/>
        <v>0</v>
      </c>
      <c r="X144" s="307">
        <f t="shared" si="14"/>
        <v>0</v>
      </c>
      <c r="Y144" s="308">
        <f t="shared" si="15"/>
        <v>0</v>
      </c>
      <c r="Z144" s="377">
        <f>SUM(Detailed_budget_table[[#This Row],[Y1 Total Cost Budget Line]:[Y5 Total Cost Budget Line]])</f>
        <v>0</v>
      </c>
    </row>
    <row r="145" spans="2:26" ht="15" customHeight="1">
      <c r="B145" s="302"/>
      <c r="C145" s="71"/>
      <c r="D145" s="71"/>
      <c r="E145" s="71"/>
      <c r="F145" s="71"/>
      <c r="G145" s="71"/>
      <c r="H145" s="71"/>
      <c r="I145" s="368">
        <f>IF(Detailed_budget_table[[#This Row],[Unit Cost Available?]]="Yes",IFERROR(INDEX(unit_cost,MATCH(Detailed_budget_table[[#This Row],[Cost Item]],cost_item_lookup,0)),""),0)</f>
        <v>0</v>
      </c>
      <c r="J145" s="368">
        <f>IF(H145="Yes",IF(G145="","",INDEX(cost_item_lookup_table[Cost Unit],(MATCH(G145,cost_item_lookup_table[Cost Item],0)))),0)</f>
        <v>0</v>
      </c>
      <c r="K145" s="305"/>
      <c r="L145" s="305"/>
      <c r="M145" s="305"/>
      <c r="N145" s="305"/>
      <c r="O145" s="305"/>
      <c r="P145" s="305"/>
      <c r="Q145" s="305"/>
      <c r="R145" s="305"/>
      <c r="S145" s="305"/>
      <c r="T145" s="305"/>
      <c r="U145" s="307">
        <f t="shared" si="11"/>
        <v>0</v>
      </c>
      <c r="V145" s="307">
        <f t="shared" si="12"/>
        <v>0</v>
      </c>
      <c r="W145" s="307">
        <f t="shared" si="13"/>
        <v>0</v>
      </c>
      <c r="X145" s="307">
        <f t="shared" si="14"/>
        <v>0</v>
      </c>
      <c r="Y145" s="308">
        <f t="shared" si="15"/>
        <v>0</v>
      </c>
      <c r="Z145" s="377">
        <f>SUM(Detailed_budget_table[[#This Row],[Y1 Total Cost Budget Line]:[Y5 Total Cost Budget Line]])</f>
        <v>0</v>
      </c>
    </row>
    <row r="146" spans="2:26" ht="15" customHeight="1">
      <c r="B146" s="302"/>
      <c r="C146" s="71"/>
      <c r="D146" s="71"/>
      <c r="E146" s="71"/>
      <c r="F146" s="71"/>
      <c r="G146" s="71"/>
      <c r="H146" s="71"/>
      <c r="I146" s="368">
        <f>IF(Detailed_budget_table[[#This Row],[Unit Cost Available?]]="Yes",IFERROR(INDEX(unit_cost,MATCH(Detailed_budget_table[[#This Row],[Cost Item]],cost_item_lookup,0)),""),0)</f>
        <v>0</v>
      </c>
      <c r="J146" s="368">
        <f>IF(H146="Yes",IF(G146="","",INDEX(cost_item_lookup_table[Cost Unit],(MATCH(G146,cost_item_lookup_table[Cost Item],0)))),0)</f>
        <v>0</v>
      </c>
      <c r="K146" s="305"/>
      <c r="L146" s="305"/>
      <c r="M146" s="305"/>
      <c r="N146" s="305"/>
      <c r="O146" s="305"/>
      <c r="P146" s="305"/>
      <c r="Q146" s="305"/>
      <c r="R146" s="305"/>
      <c r="S146" s="305"/>
      <c r="T146" s="305"/>
      <c r="U146" s="307">
        <f t="shared" si="11"/>
        <v>0</v>
      </c>
      <c r="V146" s="307">
        <f t="shared" si="12"/>
        <v>0</v>
      </c>
      <c r="W146" s="307">
        <f t="shared" si="13"/>
        <v>0</v>
      </c>
      <c r="X146" s="307">
        <f t="shared" si="14"/>
        <v>0</v>
      </c>
      <c r="Y146" s="308">
        <f t="shared" si="15"/>
        <v>0</v>
      </c>
      <c r="Z146" s="377">
        <f>SUM(Detailed_budget_table[[#This Row],[Y1 Total Cost Budget Line]:[Y5 Total Cost Budget Line]])</f>
        <v>0</v>
      </c>
    </row>
    <row r="147" spans="2:26" ht="15" customHeight="1">
      <c r="B147" s="302"/>
      <c r="C147" s="71"/>
      <c r="D147" s="71"/>
      <c r="E147" s="71"/>
      <c r="F147" s="71"/>
      <c r="G147" s="71"/>
      <c r="H147" s="71"/>
      <c r="I147" s="368">
        <f>IF(Detailed_budget_table[[#This Row],[Unit Cost Available?]]="Yes",IFERROR(INDEX(unit_cost,MATCH(Detailed_budget_table[[#This Row],[Cost Item]],cost_item_lookup,0)),""),0)</f>
        <v>0</v>
      </c>
      <c r="J147" s="368">
        <f>IF(H147="Yes",IF(G147="","",INDEX(cost_item_lookup_table[Cost Unit],(MATCH(G147,cost_item_lookup_table[Cost Item],0)))),0)</f>
        <v>0</v>
      </c>
      <c r="K147" s="305"/>
      <c r="L147" s="305"/>
      <c r="M147" s="305"/>
      <c r="N147" s="305"/>
      <c r="O147" s="305"/>
      <c r="P147" s="305"/>
      <c r="Q147" s="305"/>
      <c r="R147" s="305"/>
      <c r="S147" s="305"/>
      <c r="T147" s="305"/>
      <c r="U147" s="307">
        <f t="shared" si="11"/>
        <v>0</v>
      </c>
      <c r="V147" s="307">
        <f t="shared" si="12"/>
        <v>0</v>
      </c>
      <c r="W147" s="307">
        <f t="shared" si="13"/>
        <v>0</v>
      </c>
      <c r="X147" s="307">
        <f t="shared" si="14"/>
        <v>0</v>
      </c>
      <c r="Y147" s="308">
        <f t="shared" si="15"/>
        <v>0</v>
      </c>
      <c r="Z147" s="377">
        <f>SUM(Detailed_budget_table[[#This Row],[Y1 Total Cost Budget Line]:[Y5 Total Cost Budget Line]])</f>
        <v>0</v>
      </c>
    </row>
    <row r="148" spans="2:26" ht="15" customHeight="1">
      <c r="B148" s="302"/>
      <c r="C148" s="71"/>
      <c r="D148" s="71"/>
      <c r="E148" s="71"/>
      <c r="F148" s="71"/>
      <c r="G148" s="71"/>
      <c r="H148" s="71"/>
      <c r="I148" s="368">
        <f>IF(Detailed_budget_table[[#This Row],[Unit Cost Available?]]="Yes",IFERROR(INDEX(unit_cost,MATCH(Detailed_budget_table[[#This Row],[Cost Item]],cost_item_lookup,0)),""),0)</f>
        <v>0</v>
      </c>
      <c r="J148" s="368">
        <f>IF(H148="Yes",IF(G148="","",INDEX(cost_item_lookup_table[Cost Unit],(MATCH(G148,cost_item_lookup_table[Cost Item],0)))),0)</f>
        <v>0</v>
      </c>
      <c r="K148" s="305"/>
      <c r="L148" s="305"/>
      <c r="M148" s="305"/>
      <c r="N148" s="305"/>
      <c r="O148" s="305"/>
      <c r="P148" s="305"/>
      <c r="Q148" s="305"/>
      <c r="R148" s="305"/>
      <c r="S148" s="305"/>
      <c r="T148" s="305"/>
      <c r="U148" s="307">
        <f t="shared" si="11"/>
        <v>0</v>
      </c>
      <c r="V148" s="307">
        <f t="shared" si="12"/>
        <v>0</v>
      </c>
      <c r="W148" s="307">
        <f t="shared" si="13"/>
        <v>0</v>
      </c>
      <c r="X148" s="307">
        <f t="shared" si="14"/>
        <v>0</v>
      </c>
      <c r="Y148" s="308">
        <f t="shared" si="15"/>
        <v>0</v>
      </c>
      <c r="Z148" s="377">
        <f>SUM(Detailed_budget_table[[#This Row],[Y1 Total Cost Budget Line]:[Y5 Total Cost Budget Line]])</f>
        <v>0</v>
      </c>
    </row>
    <row r="149" spans="2:26" ht="15" customHeight="1">
      <c r="B149" s="302"/>
      <c r="C149" s="71"/>
      <c r="D149" s="71"/>
      <c r="E149" s="71"/>
      <c r="F149" s="71"/>
      <c r="G149" s="71"/>
      <c r="H149" s="71"/>
      <c r="I149" s="368">
        <f>IF(Detailed_budget_table[[#This Row],[Unit Cost Available?]]="Yes",IFERROR(INDEX(unit_cost,MATCH(Detailed_budget_table[[#This Row],[Cost Item]],cost_item_lookup,0)),""),0)</f>
        <v>0</v>
      </c>
      <c r="J149" s="368">
        <f>IF(H149="Yes",IF(G149="","",INDEX(cost_item_lookup_table[Cost Unit],(MATCH(G149,cost_item_lookup_table[Cost Item],0)))),0)</f>
        <v>0</v>
      </c>
      <c r="K149" s="305"/>
      <c r="L149" s="305"/>
      <c r="M149" s="305"/>
      <c r="N149" s="305"/>
      <c r="O149" s="305"/>
      <c r="P149" s="305"/>
      <c r="Q149" s="305"/>
      <c r="R149" s="305"/>
      <c r="S149" s="305"/>
      <c r="T149" s="305"/>
      <c r="U149" s="307">
        <f t="shared" si="11"/>
        <v>0</v>
      </c>
      <c r="V149" s="307">
        <f t="shared" si="12"/>
        <v>0</v>
      </c>
      <c r="W149" s="307">
        <f t="shared" si="13"/>
        <v>0</v>
      </c>
      <c r="X149" s="307">
        <f t="shared" si="14"/>
        <v>0</v>
      </c>
      <c r="Y149" s="308">
        <f t="shared" si="15"/>
        <v>0</v>
      </c>
      <c r="Z149" s="377">
        <f>SUM(Detailed_budget_table[[#This Row],[Y1 Total Cost Budget Line]:[Y5 Total Cost Budget Line]])</f>
        <v>0</v>
      </c>
    </row>
    <row r="150" spans="2:26" ht="15" customHeight="1">
      <c r="B150" s="302"/>
      <c r="C150" s="71"/>
      <c r="D150" s="71"/>
      <c r="E150" s="71"/>
      <c r="F150" s="71"/>
      <c r="G150" s="71"/>
      <c r="H150" s="71"/>
      <c r="I150" s="368">
        <f>IF(Detailed_budget_table[[#This Row],[Unit Cost Available?]]="Yes",IFERROR(INDEX(unit_cost,MATCH(Detailed_budget_table[[#This Row],[Cost Item]],cost_item_lookup,0)),""),0)</f>
        <v>0</v>
      </c>
      <c r="J150" s="368">
        <f>IF(H150="Yes",IF(G150="","",INDEX(cost_item_lookup_table[Cost Unit],(MATCH(G150,cost_item_lookup_table[Cost Item],0)))),0)</f>
        <v>0</v>
      </c>
      <c r="K150" s="305"/>
      <c r="L150" s="305"/>
      <c r="M150" s="305"/>
      <c r="N150" s="305"/>
      <c r="O150" s="305"/>
      <c r="P150" s="305"/>
      <c r="Q150" s="305"/>
      <c r="R150" s="305"/>
      <c r="S150" s="305"/>
      <c r="T150" s="305"/>
      <c r="U150" s="307">
        <f t="shared" si="11"/>
        <v>0</v>
      </c>
      <c r="V150" s="307">
        <f t="shared" si="12"/>
        <v>0</v>
      </c>
      <c r="W150" s="307">
        <f t="shared" si="13"/>
        <v>0</v>
      </c>
      <c r="X150" s="307">
        <f t="shared" si="14"/>
        <v>0</v>
      </c>
      <c r="Y150" s="308">
        <f t="shared" si="15"/>
        <v>0</v>
      </c>
      <c r="Z150" s="377">
        <f>SUM(Detailed_budget_table[[#This Row],[Y1 Total Cost Budget Line]:[Y5 Total Cost Budget Line]])</f>
        <v>0</v>
      </c>
    </row>
    <row r="151" spans="2:26" ht="15" customHeight="1">
      <c r="B151" s="302"/>
      <c r="C151" s="71"/>
      <c r="D151" s="71"/>
      <c r="E151" s="71"/>
      <c r="F151" s="71"/>
      <c r="G151" s="71"/>
      <c r="H151" s="71"/>
      <c r="I151" s="368">
        <f>IF(Detailed_budget_table[[#This Row],[Unit Cost Available?]]="Yes",IFERROR(INDEX(unit_cost,MATCH(Detailed_budget_table[[#This Row],[Cost Item]],cost_item_lookup,0)),""),0)</f>
        <v>0</v>
      </c>
      <c r="J151" s="368">
        <f>IF(H151="Yes",IF(G151="","",INDEX(cost_item_lookup_table[Cost Unit],(MATCH(G151,cost_item_lookup_table[Cost Item],0)))),0)</f>
        <v>0</v>
      </c>
      <c r="K151" s="305"/>
      <c r="L151" s="305"/>
      <c r="M151" s="305"/>
      <c r="N151" s="305"/>
      <c r="O151" s="305"/>
      <c r="P151" s="305"/>
      <c r="Q151" s="305"/>
      <c r="R151" s="305"/>
      <c r="S151" s="305"/>
      <c r="T151" s="305"/>
      <c r="U151" s="307">
        <f t="shared" si="11"/>
        <v>0</v>
      </c>
      <c r="V151" s="307">
        <f t="shared" si="12"/>
        <v>0</v>
      </c>
      <c r="W151" s="307">
        <f t="shared" si="13"/>
        <v>0</v>
      </c>
      <c r="X151" s="307">
        <f t="shared" si="14"/>
        <v>0</v>
      </c>
      <c r="Y151" s="308">
        <f t="shared" si="15"/>
        <v>0</v>
      </c>
      <c r="Z151" s="377">
        <f>SUM(Detailed_budget_table[[#This Row],[Y1 Total Cost Budget Line]:[Y5 Total Cost Budget Line]])</f>
        <v>0</v>
      </c>
    </row>
    <row r="152" spans="2:26" ht="15" customHeight="1">
      <c r="B152" s="302"/>
      <c r="C152" s="71"/>
      <c r="D152" s="71"/>
      <c r="E152" s="71"/>
      <c r="F152" s="71"/>
      <c r="G152" s="71"/>
      <c r="H152" s="71"/>
      <c r="I152" s="368">
        <f>IF(Detailed_budget_table[[#This Row],[Unit Cost Available?]]="Yes",IFERROR(INDEX(unit_cost,MATCH(Detailed_budget_table[[#This Row],[Cost Item]],cost_item_lookup,0)),""),0)</f>
        <v>0</v>
      </c>
      <c r="J152" s="368">
        <f>IF(H152="Yes",IF(G152="","",INDEX(cost_item_lookup_table[Cost Unit],(MATCH(G152,cost_item_lookup_table[Cost Item],0)))),0)</f>
        <v>0</v>
      </c>
      <c r="K152" s="305"/>
      <c r="L152" s="305"/>
      <c r="M152" s="305"/>
      <c r="N152" s="305"/>
      <c r="O152" s="305"/>
      <c r="P152" s="305"/>
      <c r="Q152" s="305"/>
      <c r="R152" s="305"/>
      <c r="S152" s="305"/>
      <c r="T152" s="305"/>
      <c r="U152" s="307">
        <f t="shared" si="11"/>
        <v>0</v>
      </c>
      <c r="V152" s="307">
        <f t="shared" si="12"/>
        <v>0</v>
      </c>
      <c r="W152" s="307">
        <f t="shared" si="13"/>
        <v>0</v>
      </c>
      <c r="X152" s="307">
        <f t="shared" si="14"/>
        <v>0</v>
      </c>
      <c r="Y152" s="308">
        <f t="shared" si="15"/>
        <v>0</v>
      </c>
      <c r="Z152" s="377">
        <f>SUM(Detailed_budget_table[[#This Row],[Y1 Total Cost Budget Line]:[Y5 Total Cost Budget Line]])</f>
        <v>0</v>
      </c>
    </row>
    <row r="153" spans="2:26" ht="15" customHeight="1">
      <c r="B153" s="302"/>
      <c r="C153" s="71"/>
      <c r="D153" s="71"/>
      <c r="E153" s="71"/>
      <c r="F153" s="71"/>
      <c r="G153" s="71"/>
      <c r="H153" s="71"/>
      <c r="I153" s="368">
        <f>IF(Detailed_budget_table[[#This Row],[Unit Cost Available?]]="Yes",IFERROR(INDEX(unit_cost,MATCH(Detailed_budget_table[[#This Row],[Cost Item]],cost_item_lookup,0)),""),0)</f>
        <v>0</v>
      </c>
      <c r="J153" s="368">
        <f>IF(H153="Yes",IF(G153="","",INDEX(cost_item_lookup_table[Cost Unit],(MATCH(G153,cost_item_lookup_table[Cost Item],0)))),0)</f>
        <v>0</v>
      </c>
      <c r="K153" s="305"/>
      <c r="L153" s="305"/>
      <c r="M153" s="305"/>
      <c r="N153" s="305"/>
      <c r="O153" s="305"/>
      <c r="P153" s="305"/>
      <c r="Q153" s="305"/>
      <c r="R153" s="305"/>
      <c r="S153" s="305"/>
      <c r="T153" s="305"/>
      <c r="U153" s="307">
        <f t="shared" si="11"/>
        <v>0</v>
      </c>
      <c r="V153" s="307">
        <f t="shared" si="12"/>
        <v>0</v>
      </c>
      <c r="W153" s="307">
        <f t="shared" si="13"/>
        <v>0</v>
      </c>
      <c r="X153" s="307">
        <f t="shared" si="14"/>
        <v>0</v>
      </c>
      <c r="Y153" s="308">
        <f t="shared" si="15"/>
        <v>0</v>
      </c>
      <c r="Z153" s="377">
        <f>SUM(Detailed_budget_table[[#This Row],[Y1 Total Cost Budget Line]:[Y5 Total Cost Budget Line]])</f>
        <v>0</v>
      </c>
    </row>
    <row r="154" spans="2:26" ht="15" customHeight="1">
      <c r="B154" s="302"/>
      <c r="C154" s="71"/>
      <c r="D154" s="71"/>
      <c r="E154" s="71"/>
      <c r="F154" s="71"/>
      <c r="G154" s="71"/>
      <c r="H154" s="71"/>
      <c r="I154" s="368">
        <f>IF(Detailed_budget_table[[#This Row],[Unit Cost Available?]]="Yes",IFERROR(INDEX(unit_cost,MATCH(Detailed_budget_table[[#This Row],[Cost Item]],cost_item_lookup,0)),""),0)</f>
        <v>0</v>
      </c>
      <c r="J154" s="368">
        <f>IF(H154="Yes",IF(G154="","",INDEX(cost_item_lookup_table[Cost Unit],(MATCH(G154,cost_item_lookup_table[Cost Item],0)))),0)</f>
        <v>0</v>
      </c>
      <c r="K154" s="305"/>
      <c r="L154" s="305"/>
      <c r="M154" s="305"/>
      <c r="N154" s="305"/>
      <c r="O154" s="305"/>
      <c r="P154" s="305"/>
      <c r="Q154" s="305"/>
      <c r="R154" s="305"/>
      <c r="S154" s="305"/>
      <c r="T154" s="305"/>
      <c r="U154" s="307">
        <f t="shared" si="11"/>
        <v>0</v>
      </c>
      <c r="V154" s="307">
        <f t="shared" si="12"/>
        <v>0</v>
      </c>
      <c r="W154" s="307">
        <f t="shared" si="13"/>
        <v>0</v>
      </c>
      <c r="X154" s="307">
        <f t="shared" si="14"/>
        <v>0</v>
      </c>
      <c r="Y154" s="308">
        <f t="shared" si="15"/>
        <v>0</v>
      </c>
      <c r="Z154" s="377">
        <f>SUM(Detailed_budget_table[[#This Row],[Y1 Total Cost Budget Line]:[Y5 Total Cost Budget Line]])</f>
        <v>0</v>
      </c>
    </row>
    <row r="155" spans="2:26" ht="15" customHeight="1">
      <c r="B155" s="302"/>
      <c r="C155" s="71"/>
      <c r="D155" s="71"/>
      <c r="E155" s="71"/>
      <c r="F155" s="71"/>
      <c r="G155" s="71"/>
      <c r="H155" s="71"/>
      <c r="I155" s="368">
        <f>IF(Detailed_budget_table[[#This Row],[Unit Cost Available?]]="Yes",IFERROR(INDEX(unit_cost,MATCH(Detailed_budget_table[[#This Row],[Cost Item]],cost_item_lookup,0)),""),0)</f>
        <v>0</v>
      </c>
      <c r="J155" s="368">
        <f>IF(H155="Yes",IF(G155="","",INDEX(cost_item_lookup_table[Cost Unit],(MATCH(G155,cost_item_lookup_table[Cost Item],0)))),0)</f>
        <v>0</v>
      </c>
      <c r="K155" s="305"/>
      <c r="L155" s="305"/>
      <c r="M155" s="305"/>
      <c r="N155" s="305"/>
      <c r="O155" s="305"/>
      <c r="P155" s="305"/>
      <c r="Q155" s="305"/>
      <c r="R155" s="305"/>
      <c r="S155" s="305"/>
      <c r="T155" s="305"/>
      <c r="U155" s="307">
        <f t="shared" si="11"/>
        <v>0</v>
      </c>
      <c r="V155" s="307">
        <f t="shared" si="12"/>
        <v>0</v>
      </c>
      <c r="W155" s="307">
        <f t="shared" si="13"/>
        <v>0</v>
      </c>
      <c r="X155" s="307">
        <f t="shared" si="14"/>
        <v>0</v>
      </c>
      <c r="Y155" s="308">
        <f t="shared" si="15"/>
        <v>0</v>
      </c>
      <c r="Z155" s="377">
        <f>SUM(Detailed_budget_table[[#This Row],[Y1 Total Cost Budget Line]:[Y5 Total Cost Budget Line]])</f>
        <v>0</v>
      </c>
    </row>
    <row r="156" spans="2:26" ht="15" customHeight="1">
      <c r="B156" s="302"/>
      <c r="C156" s="71"/>
      <c r="D156" s="71"/>
      <c r="E156" s="71"/>
      <c r="F156" s="71"/>
      <c r="G156" s="71"/>
      <c r="H156" s="71"/>
      <c r="I156" s="368">
        <f>IF(Detailed_budget_table[[#This Row],[Unit Cost Available?]]="Yes",IFERROR(INDEX(unit_cost,MATCH(Detailed_budget_table[[#This Row],[Cost Item]],cost_item_lookup,0)),""),0)</f>
        <v>0</v>
      </c>
      <c r="J156" s="368">
        <f>IF(H156="Yes",IF(G156="","",INDEX(cost_item_lookup_table[Cost Unit],(MATCH(G156,cost_item_lookup_table[Cost Item],0)))),0)</f>
        <v>0</v>
      </c>
      <c r="K156" s="305"/>
      <c r="L156" s="305"/>
      <c r="M156" s="305"/>
      <c r="N156" s="305"/>
      <c r="O156" s="305"/>
      <c r="P156" s="305"/>
      <c r="Q156" s="305"/>
      <c r="R156" s="305"/>
      <c r="S156" s="305"/>
      <c r="T156" s="305"/>
      <c r="U156" s="307">
        <f t="shared" si="11"/>
        <v>0</v>
      </c>
      <c r="V156" s="307">
        <f t="shared" si="12"/>
        <v>0</v>
      </c>
      <c r="W156" s="307">
        <f t="shared" si="13"/>
        <v>0</v>
      </c>
      <c r="X156" s="307">
        <f t="shared" si="14"/>
        <v>0</v>
      </c>
      <c r="Y156" s="308">
        <f t="shared" si="15"/>
        <v>0</v>
      </c>
      <c r="Z156" s="377">
        <f>SUM(Detailed_budget_table[[#This Row],[Y1 Total Cost Budget Line]:[Y5 Total Cost Budget Line]])</f>
        <v>0</v>
      </c>
    </row>
    <row r="157" spans="2:26" ht="15" customHeight="1">
      <c r="B157" s="302"/>
      <c r="C157" s="71"/>
      <c r="D157" s="71"/>
      <c r="E157" s="71"/>
      <c r="F157" s="71"/>
      <c r="G157" s="71"/>
      <c r="H157" s="71"/>
      <c r="I157" s="368">
        <f>IF(Detailed_budget_table[[#This Row],[Unit Cost Available?]]="Yes",IFERROR(INDEX(unit_cost,MATCH(Detailed_budget_table[[#This Row],[Cost Item]],cost_item_lookup,0)),""),0)</f>
        <v>0</v>
      </c>
      <c r="J157" s="368">
        <f>IF(H157="Yes",IF(G157="","",INDEX(cost_item_lookup_table[Cost Unit],(MATCH(G157,cost_item_lookup_table[Cost Item],0)))),0)</f>
        <v>0</v>
      </c>
      <c r="K157" s="305"/>
      <c r="L157" s="305"/>
      <c r="M157" s="305"/>
      <c r="N157" s="305"/>
      <c r="O157" s="305"/>
      <c r="P157" s="305"/>
      <c r="Q157" s="305"/>
      <c r="R157" s="305"/>
      <c r="S157" s="305"/>
      <c r="T157" s="305"/>
      <c r="U157" s="307">
        <f t="shared" si="11"/>
        <v>0</v>
      </c>
      <c r="V157" s="307">
        <f t="shared" si="12"/>
        <v>0</v>
      </c>
      <c r="W157" s="307">
        <f t="shared" si="13"/>
        <v>0</v>
      </c>
      <c r="X157" s="307">
        <f t="shared" si="14"/>
        <v>0</v>
      </c>
      <c r="Y157" s="308">
        <f t="shared" si="15"/>
        <v>0</v>
      </c>
      <c r="Z157" s="377">
        <f>SUM(Detailed_budget_table[[#This Row],[Y1 Total Cost Budget Line]:[Y5 Total Cost Budget Line]])</f>
        <v>0</v>
      </c>
    </row>
    <row r="158" spans="2:26" ht="15" customHeight="1">
      <c r="B158" s="302"/>
      <c r="C158" s="71"/>
      <c r="D158" s="71"/>
      <c r="E158" s="71"/>
      <c r="F158" s="71"/>
      <c r="G158" s="71"/>
      <c r="H158" s="71"/>
      <c r="I158" s="368">
        <f>IF(Detailed_budget_table[[#This Row],[Unit Cost Available?]]="Yes",IFERROR(INDEX(unit_cost,MATCH(Detailed_budget_table[[#This Row],[Cost Item]],cost_item_lookup,0)),""),0)</f>
        <v>0</v>
      </c>
      <c r="J158" s="368">
        <f>IF(H158="Yes",IF(G158="","",INDEX(cost_item_lookup_table[Cost Unit],(MATCH(G158,cost_item_lookup_table[Cost Item],0)))),0)</f>
        <v>0</v>
      </c>
      <c r="K158" s="305"/>
      <c r="L158" s="305"/>
      <c r="M158" s="305"/>
      <c r="N158" s="305"/>
      <c r="O158" s="305"/>
      <c r="P158" s="305"/>
      <c r="Q158" s="305"/>
      <c r="R158" s="305"/>
      <c r="S158" s="305"/>
      <c r="T158" s="305"/>
      <c r="U158" s="307">
        <f t="shared" si="11"/>
        <v>0</v>
      </c>
      <c r="V158" s="307">
        <f t="shared" si="12"/>
        <v>0</v>
      </c>
      <c r="W158" s="307">
        <f t="shared" si="13"/>
        <v>0</v>
      </c>
      <c r="X158" s="307">
        <f t="shared" si="14"/>
        <v>0</v>
      </c>
      <c r="Y158" s="308">
        <f t="shared" si="15"/>
        <v>0</v>
      </c>
      <c r="Z158" s="377">
        <f>SUM(Detailed_budget_table[[#This Row],[Y1 Total Cost Budget Line]:[Y5 Total Cost Budget Line]])</f>
        <v>0</v>
      </c>
    </row>
    <row r="159" spans="2:26" ht="15" customHeight="1">
      <c r="B159" s="302"/>
      <c r="C159" s="71"/>
      <c r="D159" s="71"/>
      <c r="E159" s="71"/>
      <c r="F159" s="71"/>
      <c r="G159" s="71"/>
      <c r="H159" s="71"/>
      <c r="I159" s="368">
        <f>IF(Detailed_budget_table[[#This Row],[Unit Cost Available?]]="Yes",IFERROR(INDEX(unit_cost,MATCH(Detailed_budget_table[[#This Row],[Cost Item]],cost_item_lookup,0)),""),0)</f>
        <v>0</v>
      </c>
      <c r="J159" s="368">
        <f>IF(H159="Yes",IF(G159="","",INDEX(cost_item_lookup_table[Cost Unit],(MATCH(G159,cost_item_lookup_table[Cost Item],0)))),0)</f>
        <v>0</v>
      </c>
      <c r="K159" s="305"/>
      <c r="L159" s="305"/>
      <c r="M159" s="305"/>
      <c r="N159" s="305"/>
      <c r="O159" s="305"/>
      <c r="P159" s="305"/>
      <c r="Q159" s="305"/>
      <c r="R159" s="305"/>
      <c r="S159" s="305"/>
      <c r="T159" s="305"/>
      <c r="U159" s="307">
        <f t="shared" si="11"/>
        <v>0</v>
      </c>
      <c r="V159" s="307">
        <f t="shared" si="12"/>
        <v>0</v>
      </c>
      <c r="W159" s="307">
        <f t="shared" si="13"/>
        <v>0</v>
      </c>
      <c r="X159" s="307">
        <f t="shared" si="14"/>
        <v>0</v>
      </c>
      <c r="Y159" s="308">
        <f t="shared" si="15"/>
        <v>0</v>
      </c>
      <c r="Z159" s="377">
        <f>SUM(Detailed_budget_table[[#This Row],[Y1 Total Cost Budget Line]:[Y5 Total Cost Budget Line]])</f>
        <v>0</v>
      </c>
    </row>
    <row r="160" spans="2:26" ht="15" customHeight="1">
      <c r="B160" s="302"/>
      <c r="C160" s="71"/>
      <c r="D160" s="71"/>
      <c r="E160" s="71"/>
      <c r="F160" s="71"/>
      <c r="G160" s="71"/>
      <c r="H160" s="71"/>
      <c r="I160" s="368">
        <f>IF(Detailed_budget_table[[#This Row],[Unit Cost Available?]]="Yes",IFERROR(INDEX(unit_cost,MATCH(Detailed_budget_table[[#This Row],[Cost Item]],cost_item_lookup,0)),""),0)</f>
        <v>0</v>
      </c>
      <c r="J160" s="368">
        <f>IF(H160="Yes",IF(G160="","",INDEX(cost_item_lookup_table[Cost Unit],(MATCH(G160,cost_item_lookup_table[Cost Item],0)))),0)</f>
        <v>0</v>
      </c>
      <c r="K160" s="305"/>
      <c r="L160" s="305"/>
      <c r="M160" s="305"/>
      <c r="N160" s="305"/>
      <c r="O160" s="305"/>
      <c r="P160" s="305"/>
      <c r="Q160" s="305"/>
      <c r="R160" s="305"/>
      <c r="S160" s="305"/>
      <c r="T160" s="305"/>
      <c r="U160" s="307">
        <f t="shared" si="11"/>
        <v>0</v>
      </c>
      <c r="V160" s="307">
        <f t="shared" si="12"/>
        <v>0</v>
      </c>
      <c r="W160" s="307">
        <f t="shared" si="13"/>
        <v>0</v>
      </c>
      <c r="X160" s="307">
        <f t="shared" si="14"/>
        <v>0</v>
      </c>
      <c r="Y160" s="308">
        <f t="shared" si="15"/>
        <v>0</v>
      </c>
      <c r="Z160" s="377">
        <f>SUM(Detailed_budget_table[[#This Row],[Y1 Total Cost Budget Line]:[Y5 Total Cost Budget Line]])</f>
        <v>0</v>
      </c>
    </row>
    <row r="161" spans="2:26" ht="15" customHeight="1">
      <c r="B161" s="302"/>
      <c r="C161" s="71"/>
      <c r="D161" s="71"/>
      <c r="E161" s="71"/>
      <c r="F161" s="71"/>
      <c r="G161" s="71"/>
      <c r="H161" s="71"/>
      <c r="I161" s="368">
        <f>IF(Detailed_budget_table[[#This Row],[Unit Cost Available?]]="Yes",IFERROR(INDEX(unit_cost,MATCH(Detailed_budget_table[[#This Row],[Cost Item]],cost_item_lookup,0)),""),0)</f>
        <v>0</v>
      </c>
      <c r="J161" s="368">
        <f>IF(H161="Yes",IF(G161="","",INDEX(cost_item_lookup_table[Cost Unit],(MATCH(G161,cost_item_lookup_table[Cost Item],0)))),0)</f>
        <v>0</v>
      </c>
      <c r="K161" s="305"/>
      <c r="L161" s="305"/>
      <c r="M161" s="305"/>
      <c r="N161" s="305"/>
      <c r="O161" s="305"/>
      <c r="P161" s="305"/>
      <c r="Q161" s="305"/>
      <c r="R161" s="305"/>
      <c r="S161" s="305"/>
      <c r="T161" s="305"/>
      <c r="U161" s="307">
        <f t="shared" si="11"/>
        <v>0</v>
      </c>
      <c r="V161" s="307">
        <f t="shared" si="12"/>
        <v>0</v>
      </c>
      <c r="W161" s="307">
        <f t="shared" si="13"/>
        <v>0</v>
      </c>
      <c r="X161" s="307">
        <f t="shared" si="14"/>
        <v>0</v>
      </c>
      <c r="Y161" s="308">
        <f t="shared" si="15"/>
        <v>0</v>
      </c>
      <c r="Z161" s="377">
        <f>SUM(Detailed_budget_table[[#This Row],[Y1 Total Cost Budget Line]:[Y5 Total Cost Budget Line]])</f>
        <v>0</v>
      </c>
    </row>
    <row r="162" spans="2:26" ht="15" customHeight="1">
      <c r="B162" s="302"/>
      <c r="C162" s="71"/>
      <c r="D162" s="71"/>
      <c r="E162" s="71"/>
      <c r="F162" s="71"/>
      <c r="G162" s="71"/>
      <c r="H162" s="71"/>
      <c r="I162" s="368">
        <f>IF(Detailed_budget_table[[#This Row],[Unit Cost Available?]]="Yes",IFERROR(INDEX(unit_cost,MATCH(Detailed_budget_table[[#This Row],[Cost Item]],cost_item_lookup,0)),""),0)</f>
        <v>0</v>
      </c>
      <c r="J162" s="368">
        <f>IF(H162="Yes",IF(G162="","",INDEX(cost_item_lookup_table[Cost Unit],(MATCH(G162,cost_item_lookup_table[Cost Item],0)))),0)</f>
        <v>0</v>
      </c>
      <c r="K162" s="305"/>
      <c r="L162" s="305"/>
      <c r="M162" s="305"/>
      <c r="N162" s="305"/>
      <c r="O162" s="305"/>
      <c r="P162" s="305"/>
      <c r="Q162" s="305"/>
      <c r="R162" s="305"/>
      <c r="S162" s="305"/>
      <c r="T162" s="305"/>
      <c r="U162" s="307">
        <f t="shared" si="11"/>
        <v>0</v>
      </c>
      <c r="V162" s="307">
        <f t="shared" si="12"/>
        <v>0</v>
      </c>
      <c r="W162" s="307">
        <f t="shared" si="13"/>
        <v>0</v>
      </c>
      <c r="X162" s="307">
        <f t="shared" si="14"/>
        <v>0</v>
      </c>
      <c r="Y162" s="308">
        <f t="shared" si="15"/>
        <v>0</v>
      </c>
      <c r="Z162" s="377">
        <f>SUM(Detailed_budget_table[[#This Row],[Y1 Total Cost Budget Line]:[Y5 Total Cost Budget Line]])</f>
        <v>0</v>
      </c>
    </row>
    <row r="163" spans="2:26" ht="15" customHeight="1">
      <c r="B163" s="302"/>
      <c r="C163" s="71"/>
      <c r="D163" s="71"/>
      <c r="E163" s="71"/>
      <c r="F163" s="71"/>
      <c r="G163" s="71"/>
      <c r="H163" s="71"/>
      <c r="I163" s="368">
        <f>IF(Detailed_budget_table[[#This Row],[Unit Cost Available?]]="Yes",IFERROR(INDEX(unit_cost,MATCH(Detailed_budget_table[[#This Row],[Cost Item]],cost_item_lookup,0)),""),0)</f>
        <v>0</v>
      </c>
      <c r="J163" s="368">
        <f>IF(H163="Yes",IF(G163="","",INDEX(cost_item_lookup_table[Cost Unit],(MATCH(G163,cost_item_lookup_table[Cost Item],0)))),0)</f>
        <v>0</v>
      </c>
      <c r="K163" s="305"/>
      <c r="L163" s="305"/>
      <c r="M163" s="305"/>
      <c r="N163" s="305"/>
      <c r="O163" s="305"/>
      <c r="P163" s="305"/>
      <c r="Q163" s="305"/>
      <c r="R163" s="305"/>
      <c r="S163" s="305"/>
      <c r="T163" s="305"/>
      <c r="U163" s="307">
        <f t="shared" si="11"/>
        <v>0</v>
      </c>
      <c r="V163" s="307">
        <f t="shared" si="12"/>
        <v>0</v>
      </c>
      <c r="W163" s="307">
        <f t="shared" si="13"/>
        <v>0</v>
      </c>
      <c r="X163" s="307">
        <f t="shared" si="14"/>
        <v>0</v>
      </c>
      <c r="Y163" s="308">
        <f t="shared" si="15"/>
        <v>0</v>
      </c>
      <c r="Z163" s="377">
        <f>SUM(Detailed_budget_table[[#This Row],[Y1 Total Cost Budget Line]:[Y5 Total Cost Budget Line]])</f>
        <v>0</v>
      </c>
    </row>
    <row r="164" spans="2:26" ht="15" customHeight="1">
      <c r="B164" s="302"/>
      <c r="C164" s="71"/>
      <c r="D164" s="71"/>
      <c r="E164" s="71"/>
      <c r="F164" s="71"/>
      <c r="G164" s="71"/>
      <c r="H164" s="71"/>
      <c r="I164" s="368">
        <f>IF(Detailed_budget_table[[#This Row],[Unit Cost Available?]]="Yes",IFERROR(INDEX(unit_cost,MATCH(Detailed_budget_table[[#This Row],[Cost Item]],cost_item_lookup,0)),""),0)</f>
        <v>0</v>
      </c>
      <c r="J164" s="368">
        <f>IF(H164="Yes",IF(G164="","",INDEX(cost_item_lookup_table[Cost Unit],(MATCH(G164,cost_item_lookup_table[Cost Item],0)))),0)</f>
        <v>0</v>
      </c>
      <c r="K164" s="305"/>
      <c r="L164" s="305"/>
      <c r="M164" s="305"/>
      <c r="N164" s="305"/>
      <c r="O164" s="305"/>
      <c r="P164" s="305"/>
      <c r="Q164" s="305"/>
      <c r="R164" s="305"/>
      <c r="S164" s="305"/>
      <c r="T164" s="305"/>
      <c r="U164" s="307">
        <f t="shared" si="11"/>
        <v>0</v>
      </c>
      <c r="V164" s="307">
        <f t="shared" si="12"/>
        <v>0</v>
      </c>
      <c r="W164" s="307">
        <f t="shared" si="13"/>
        <v>0</v>
      </c>
      <c r="X164" s="307">
        <f t="shared" si="14"/>
        <v>0</v>
      </c>
      <c r="Y164" s="308">
        <f t="shared" si="15"/>
        <v>0</v>
      </c>
      <c r="Z164" s="377">
        <f>SUM(Detailed_budget_table[[#This Row],[Y1 Total Cost Budget Line]:[Y5 Total Cost Budget Line]])</f>
        <v>0</v>
      </c>
    </row>
    <row r="165" spans="2:26" ht="15" customHeight="1">
      <c r="B165" s="302"/>
      <c r="C165" s="71"/>
      <c r="D165" s="71"/>
      <c r="E165" s="71"/>
      <c r="F165" s="71"/>
      <c r="G165" s="71"/>
      <c r="H165" s="71"/>
      <c r="I165" s="368">
        <f>IF(Detailed_budget_table[[#This Row],[Unit Cost Available?]]="Yes",IFERROR(INDEX(unit_cost,MATCH(Detailed_budget_table[[#This Row],[Cost Item]],cost_item_lookup,0)),""),0)</f>
        <v>0</v>
      </c>
      <c r="J165" s="368">
        <f>IF(H165="Yes",IF(G165="","",INDEX(cost_item_lookup_table[Cost Unit],(MATCH(G165,cost_item_lookup_table[Cost Item],0)))),0)</f>
        <v>0</v>
      </c>
      <c r="K165" s="305"/>
      <c r="L165" s="305"/>
      <c r="M165" s="305"/>
      <c r="N165" s="305"/>
      <c r="O165" s="305"/>
      <c r="P165" s="305"/>
      <c r="Q165" s="305"/>
      <c r="R165" s="305"/>
      <c r="S165" s="305"/>
      <c r="T165" s="305"/>
      <c r="U165" s="307">
        <f t="shared" si="11"/>
        <v>0</v>
      </c>
      <c r="V165" s="307">
        <f t="shared" si="12"/>
        <v>0</v>
      </c>
      <c r="W165" s="307">
        <f t="shared" si="13"/>
        <v>0</v>
      </c>
      <c r="X165" s="307">
        <f t="shared" si="14"/>
        <v>0</v>
      </c>
      <c r="Y165" s="308">
        <f t="shared" si="15"/>
        <v>0</v>
      </c>
      <c r="Z165" s="377">
        <f>SUM(Detailed_budget_table[[#This Row],[Y1 Total Cost Budget Line]:[Y5 Total Cost Budget Line]])</f>
        <v>0</v>
      </c>
    </row>
    <row r="166" spans="2:26" ht="15" customHeight="1">
      <c r="B166" s="302"/>
      <c r="C166" s="71"/>
      <c r="D166" s="71"/>
      <c r="E166" s="71"/>
      <c r="F166" s="71"/>
      <c r="G166" s="71"/>
      <c r="H166" s="71"/>
      <c r="I166" s="368">
        <f>IF(Detailed_budget_table[[#This Row],[Unit Cost Available?]]="Yes",IFERROR(INDEX(unit_cost,MATCH(Detailed_budget_table[[#This Row],[Cost Item]],cost_item_lookup,0)),""),0)</f>
        <v>0</v>
      </c>
      <c r="J166" s="368">
        <f>IF(H166="Yes",IF(G166="","",INDEX(cost_item_lookup_table[Cost Unit],(MATCH(G166,cost_item_lookup_table[Cost Item],0)))),0)</f>
        <v>0</v>
      </c>
      <c r="K166" s="305"/>
      <c r="L166" s="305"/>
      <c r="M166" s="305"/>
      <c r="N166" s="305"/>
      <c r="O166" s="305"/>
      <c r="P166" s="305"/>
      <c r="Q166" s="305"/>
      <c r="R166" s="305"/>
      <c r="S166" s="305"/>
      <c r="T166" s="305"/>
      <c r="U166" s="307">
        <f t="shared" si="11"/>
        <v>0</v>
      </c>
      <c r="V166" s="307">
        <f t="shared" si="12"/>
        <v>0</v>
      </c>
      <c r="W166" s="307">
        <f t="shared" si="13"/>
        <v>0</v>
      </c>
      <c r="X166" s="307">
        <f t="shared" si="14"/>
        <v>0</v>
      </c>
      <c r="Y166" s="308">
        <f t="shared" si="15"/>
        <v>0</v>
      </c>
      <c r="Z166" s="377">
        <f>SUM(Detailed_budget_table[[#This Row],[Y1 Total Cost Budget Line]:[Y5 Total Cost Budget Line]])</f>
        <v>0</v>
      </c>
    </row>
    <row r="167" spans="2:26" ht="15" customHeight="1">
      <c r="B167" s="302"/>
      <c r="C167" s="71"/>
      <c r="D167" s="71"/>
      <c r="E167" s="71"/>
      <c r="F167" s="71"/>
      <c r="G167" s="71"/>
      <c r="H167" s="71"/>
      <c r="I167" s="368">
        <f>IF(Detailed_budget_table[[#This Row],[Unit Cost Available?]]="Yes",IFERROR(INDEX(unit_cost,MATCH(Detailed_budget_table[[#This Row],[Cost Item]],cost_item_lookup,0)),""),0)</f>
        <v>0</v>
      </c>
      <c r="J167" s="368">
        <f>IF(H167="Yes",IF(G167="","",INDEX(cost_item_lookup_table[Cost Unit],(MATCH(G167,cost_item_lookup_table[Cost Item],0)))),0)</f>
        <v>0</v>
      </c>
      <c r="K167" s="305"/>
      <c r="L167" s="305"/>
      <c r="M167" s="305"/>
      <c r="N167" s="305"/>
      <c r="O167" s="305"/>
      <c r="P167" s="305"/>
      <c r="Q167" s="305"/>
      <c r="R167" s="305"/>
      <c r="S167" s="305"/>
      <c r="T167" s="305"/>
      <c r="U167" s="307">
        <f t="shared" si="11"/>
        <v>0</v>
      </c>
      <c r="V167" s="307">
        <f t="shared" si="12"/>
        <v>0</v>
      </c>
      <c r="W167" s="307">
        <f t="shared" si="13"/>
        <v>0</v>
      </c>
      <c r="X167" s="307">
        <f t="shared" si="14"/>
        <v>0</v>
      </c>
      <c r="Y167" s="308">
        <f t="shared" si="15"/>
        <v>0</v>
      </c>
      <c r="Z167" s="377">
        <f>SUM(Detailed_budget_table[[#This Row],[Y1 Total Cost Budget Line]:[Y5 Total Cost Budget Line]])</f>
        <v>0</v>
      </c>
    </row>
    <row r="168" spans="2:26" ht="15" customHeight="1">
      <c r="B168" s="302"/>
      <c r="C168" s="71"/>
      <c r="D168" s="71"/>
      <c r="E168" s="71"/>
      <c r="F168" s="71"/>
      <c r="G168" s="71"/>
      <c r="H168" s="71"/>
      <c r="I168" s="368">
        <f>IF(Detailed_budget_table[[#This Row],[Unit Cost Available?]]="Yes",IFERROR(INDEX(unit_cost,MATCH(Detailed_budget_table[[#This Row],[Cost Item]],cost_item_lookup,0)),""),0)</f>
        <v>0</v>
      </c>
      <c r="J168" s="368">
        <f>IF(H168="Yes",IF(G168="","",INDEX(cost_item_lookup_table[Cost Unit],(MATCH(G168,cost_item_lookup_table[Cost Item],0)))),0)</f>
        <v>0</v>
      </c>
      <c r="K168" s="305"/>
      <c r="L168" s="305"/>
      <c r="M168" s="305"/>
      <c r="N168" s="305"/>
      <c r="O168" s="305"/>
      <c r="P168" s="305"/>
      <c r="Q168" s="305"/>
      <c r="R168" s="305"/>
      <c r="S168" s="305"/>
      <c r="T168" s="305"/>
      <c r="U168" s="307">
        <f t="shared" si="11"/>
        <v>0</v>
      </c>
      <c r="V168" s="307">
        <f t="shared" si="12"/>
        <v>0</v>
      </c>
      <c r="W168" s="307">
        <f t="shared" si="13"/>
        <v>0</v>
      </c>
      <c r="X168" s="307">
        <f t="shared" si="14"/>
        <v>0</v>
      </c>
      <c r="Y168" s="308">
        <f t="shared" si="15"/>
        <v>0</v>
      </c>
      <c r="Z168" s="377">
        <f>SUM(Detailed_budget_table[[#This Row],[Y1 Total Cost Budget Line]:[Y5 Total Cost Budget Line]])</f>
        <v>0</v>
      </c>
    </row>
    <row r="169" spans="2:26" ht="15" customHeight="1">
      <c r="B169" s="302"/>
      <c r="C169" s="71"/>
      <c r="D169" s="71"/>
      <c r="E169" s="71"/>
      <c r="F169" s="71"/>
      <c r="G169" s="71"/>
      <c r="H169" s="71"/>
      <c r="I169" s="368">
        <f>IF(Detailed_budget_table[[#This Row],[Unit Cost Available?]]="Yes",IFERROR(INDEX(unit_cost,MATCH(Detailed_budget_table[[#This Row],[Cost Item]],cost_item_lookup,0)),""),0)</f>
        <v>0</v>
      </c>
      <c r="J169" s="368">
        <f>IF(H169="Yes",IF(G169="","",INDEX(cost_item_lookup_table[Cost Unit],(MATCH(G169,cost_item_lookup_table[Cost Item],0)))),0)</f>
        <v>0</v>
      </c>
      <c r="K169" s="305"/>
      <c r="L169" s="305"/>
      <c r="M169" s="305"/>
      <c r="N169" s="305"/>
      <c r="O169" s="305"/>
      <c r="P169" s="305"/>
      <c r="Q169" s="305"/>
      <c r="R169" s="305"/>
      <c r="S169" s="305"/>
      <c r="T169" s="305"/>
      <c r="U169" s="307">
        <f t="shared" si="11"/>
        <v>0</v>
      </c>
      <c r="V169" s="307">
        <f t="shared" si="12"/>
        <v>0</v>
      </c>
      <c r="W169" s="307">
        <f t="shared" si="13"/>
        <v>0</v>
      </c>
      <c r="X169" s="307">
        <f t="shared" si="14"/>
        <v>0</v>
      </c>
      <c r="Y169" s="308">
        <f t="shared" si="15"/>
        <v>0</v>
      </c>
      <c r="Z169" s="377">
        <f>SUM(Detailed_budget_table[[#This Row],[Y1 Total Cost Budget Line]:[Y5 Total Cost Budget Line]])</f>
        <v>0</v>
      </c>
    </row>
    <row r="170" spans="2:26" ht="15" customHeight="1">
      <c r="B170" s="302"/>
      <c r="C170" s="71"/>
      <c r="D170" s="71"/>
      <c r="E170" s="71"/>
      <c r="F170" s="71"/>
      <c r="G170" s="71"/>
      <c r="H170" s="71"/>
      <c r="I170" s="368">
        <f>IF(Detailed_budget_table[[#This Row],[Unit Cost Available?]]="Yes",IFERROR(INDEX(unit_cost,MATCH(Detailed_budget_table[[#This Row],[Cost Item]],cost_item_lookup,0)),""),0)</f>
        <v>0</v>
      </c>
      <c r="J170" s="368">
        <f>IF(H170="Yes",IF(G170="","",INDEX(cost_item_lookup_table[Cost Unit],(MATCH(G170,cost_item_lookup_table[Cost Item],0)))),0)</f>
        <v>0</v>
      </c>
      <c r="K170" s="305"/>
      <c r="L170" s="305"/>
      <c r="M170" s="305"/>
      <c r="N170" s="305"/>
      <c r="O170" s="305"/>
      <c r="P170" s="305"/>
      <c r="Q170" s="305"/>
      <c r="R170" s="305"/>
      <c r="S170" s="305"/>
      <c r="T170" s="305"/>
      <c r="U170" s="307">
        <f t="shared" si="11"/>
        <v>0</v>
      </c>
      <c r="V170" s="307">
        <f t="shared" si="12"/>
        <v>0</v>
      </c>
      <c r="W170" s="307">
        <f t="shared" si="13"/>
        <v>0</v>
      </c>
      <c r="X170" s="307">
        <f t="shared" si="14"/>
        <v>0</v>
      </c>
      <c r="Y170" s="308">
        <f t="shared" si="15"/>
        <v>0</v>
      </c>
      <c r="Z170" s="377">
        <f>SUM(Detailed_budget_table[[#This Row],[Y1 Total Cost Budget Line]:[Y5 Total Cost Budget Line]])</f>
        <v>0</v>
      </c>
    </row>
    <row r="171" spans="2:26" ht="15" customHeight="1">
      <c r="B171" s="302"/>
      <c r="C171" s="71"/>
      <c r="D171" s="71"/>
      <c r="E171" s="71"/>
      <c r="F171" s="71"/>
      <c r="G171" s="71"/>
      <c r="H171" s="71"/>
      <c r="I171" s="368">
        <f>IF(Detailed_budget_table[[#This Row],[Unit Cost Available?]]="Yes",IFERROR(INDEX(unit_cost,MATCH(Detailed_budget_table[[#This Row],[Cost Item]],cost_item_lookup,0)),""),0)</f>
        <v>0</v>
      </c>
      <c r="J171" s="368">
        <f>IF(H171="Yes",IF(G171="","",INDEX(cost_item_lookup_table[Cost Unit],(MATCH(G171,cost_item_lookup_table[Cost Item],0)))),0)</f>
        <v>0</v>
      </c>
      <c r="K171" s="305"/>
      <c r="L171" s="305"/>
      <c r="M171" s="305"/>
      <c r="N171" s="305"/>
      <c r="O171" s="305"/>
      <c r="P171" s="305"/>
      <c r="Q171" s="305"/>
      <c r="R171" s="305"/>
      <c r="S171" s="305"/>
      <c r="T171" s="305"/>
      <c r="U171" s="307">
        <f t="shared" si="11"/>
        <v>0</v>
      </c>
      <c r="V171" s="307">
        <f t="shared" si="12"/>
        <v>0</v>
      </c>
      <c r="W171" s="307">
        <f t="shared" si="13"/>
        <v>0</v>
      </c>
      <c r="X171" s="307">
        <f t="shared" si="14"/>
        <v>0</v>
      </c>
      <c r="Y171" s="308">
        <f t="shared" si="15"/>
        <v>0</v>
      </c>
      <c r="Z171" s="377">
        <f>SUM(Detailed_budget_table[[#This Row],[Y1 Total Cost Budget Line]:[Y5 Total Cost Budget Line]])</f>
        <v>0</v>
      </c>
    </row>
    <row r="172" spans="2:26" ht="15" customHeight="1">
      <c r="B172" s="302"/>
      <c r="C172" s="71"/>
      <c r="D172" s="71"/>
      <c r="E172" s="71"/>
      <c r="F172" s="71"/>
      <c r="G172" s="71"/>
      <c r="H172" s="71"/>
      <c r="I172" s="368">
        <f>IF(Detailed_budget_table[[#This Row],[Unit Cost Available?]]="Yes",IFERROR(INDEX(unit_cost,MATCH(Detailed_budget_table[[#This Row],[Cost Item]],cost_item_lookup,0)),""),0)</f>
        <v>0</v>
      </c>
      <c r="J172" s="368">
        <f>IF(H172="Yes",IF(G172="","",INDEX(cost_item_lookup_table[Cost Unit],(MATCH(G172,cost_item_lookup_table[Cost Item],0)))),0)</f>
        <v>0</v>
      </c>
      <c r="K172" s="305"/>
      <c r="L172" s="305"/>
      <c r="M172" s="305"/>
      <c r="N172" s="305"/>
      <c r="O172" s="305"/>
      <c r="P172" s="305"/>
      <c r="Q172" s="305"/>
      <c r="R172" s="305"/>
      <c r="S172" s="305"/>
      <c r="T172" s="305"/>
      <c r="U172" s="307">
        <f t="shared" si="11"/>
        <v>0</v>
      </c>
      <c r="V172" s="307">
        <f t="shared" si="12"/>
        <v>0</v>
      </c>
      <c r="W172" s="307">
        <f t="shared" si="13"/>
        <v>0</v>
      </c>
      <c r="X172" s="307">
        <f t="shared" si="14"/>
        <v>0</v>
      </c>
      <c r="Y172" s="308">
        <f t="shared" si="15"/>
        <v>0</v>
      </c>
      <c r="Z172" s="377">
        <f>SUM(Detailed_budget_table[[#This Row],[Y1 Total Cost Budget Line]:[Y5 Total Cost Budget Line]])</f>
        <v>0</v>
      </c>
    </row>
    <row r="173" spans="2:26" ht="15" customHeight="1">
      <c r="B173" s="302"/>
      <c r="C173" s="71"/>
      <c r="D173" s="71"/>
      <c r="E173" s="71"/>
      <c r="F173" s="71"/>
      <c r="G173" s="71"/>
      <c r="H173" s="71"/>
      <c r="I173" s="368">
        <f>IF(Detailed_budget_table[[#This Row],[Unit Cost Available?]]="Yes",IFERROR(INDEX(unit_cost,MATCH(Detailed_budget_table[[#This Row],[Cost Item]],cost_item_lookup,0)),""),0)</f>
        <v>0</v>
      </c>
      <c r="J173" s="368">
        <f>IF(H173="Yes",IF(G173="","",INDEX(cost_item_lookup_table[Cost Unit],(MATCH(G173,cost_item_lookup_table[Cost Item],0)))),0)</f>
        <v>0</v>
      </c>
      <c r="K173" s="305"/>
      <c r="L173" s="305"/>
      <c r="M173" s="305"/>
      <c r="N173" s="305"/>
      <c r="O173" s="305"/>
      <c r="P173" s="305"/>
      <c r="Q173" s="305"/>
      <c r="R173" s="305"/>
      <c r="S173" s="305"/>
      <c r="T173" s="305"/>
      <c r="U173" s="307">
        <f t="shared" si="11"/>
        <v>0</v>
      </c>
      <c r="V173" s="307">
        <f t="shared" si="12"/>
        <v>0</v>
      </c>
      <c r="W173" s="307">
        <f t="shared" si="13"/>
        <v>0</v>
      </c>
      <c r="X173" s="307">
        <f t="shared" si="14"/>
        <v>0</v>
      </c>
      <c r="Y173" s="308">
        <f t="shared" si="15"/>
        <v>0</v>
      </c>
      <c r="Z173" s="377">
        <f>SUM(Detailed_budget_table[[#This Row],[Y1 Total Cost Budget Line]:[Y5 Total Cost Budget Line]])</f>
        <v>0</v>
      </c>
    </row>
    <row r="174" spans="2:26" ht="15" customHeight="1">
      <c r="B174" s="302"/>
      <c r="C174" s="71"/>
      <c r="D174" s="71"/>
      <c r="E174" s="71"/>
      <c r="F174" s="71"/>
      <c r="G174" s="71"/>
      <c r="H174" s="71"/>
      <c r="I174" s="368">
        <f>IF(Detailed_budget_table[[#This Row],[Unit Cost Available?]]="Yes",IFERROR(INDEX(unit_cost,MATCH(Detailed_budget_table[[#This Row],[Cost Item]],cost_item_lookup,0)),""),0)</f>
        <v>0</v>
      </c>
      <c r="J174" s="368">
        <f>IF(H174="Yes",IF(G174="","",INDEX(cost_item_lookup_table[Cost Unit],(MATCH(G174,cost_item_lookup_table[Cost Item],0)))),0)</f>
        <v>0</v>
      </c>
      <c r="K174" s="305"/>
      <c r="L174" s="305"/>
      <c r="M174" s="305"/>
      <c r="N174" s="305"/>
      <c r="O174" s="305"/>
      <c r="P174" s="305"/>
      <c r="Q174" s="305"/>
      <c r="R174" s="305"/>
      <c r="S174" s="305"/>
      <c r="T174" s="305"/>
      <c r="U174" s="307">
        <f t="shared" si="11"/>
        <v>0</v>
      </c>
      <c r="V174" s="307">
        <f t="shared" si="12"/>
        <v>0</v>
      </c>
      <c r="W174" s="307">
        <f t="shared" si="13"/>
        <v>0</v>
      </c>
      <c r="X174" s="307">
        <f t="shared" si="14"/>
        <v>0</v>
      </c>
      <c r="Y174" s="308">
        <f t="shared" si="15"/>
        <v>0</v>
      </c>
      <c r="Z174" s="377">
        <f>SUM(Detailed_budget_table[[#This Row],[Y1 Total Cost Budget Line]:[Y5 Total Cost Budget Line]])</f>
        <v>0</v>
      </c>
    </row>
    <row r="175" spans="2:26" ht="15" customHeight="1">
      <c r="B175" s="302"/>
      <c r="C175" s="71"/>
      <c r="D175" s="71"/>
      <c r="E175" s="71"/>
      <c r="F175" s="71"/>
      <c r="G175" s="71"/>
      <c r="H175" s="71"/>
      <c r="I175" s="368">
        <f>IF(Detailed_budget_table[[#This Row],[Unit Cost Available?]]="Yes",IFERROR(INDEX(unit_cost,MATCH(Detailed_budget_table[[#This Row],[Cost Item]],cost_item_lookup,0)),""),0)</f>
        <v>0</v>
      </c>
      <c r="J175" s="368">
        <f>IF(H175="Yes",IF(G175="","",INDEX(cost_item_lookup_table[Cost Unit],(MATCH(G175,cost_item_lookup_table[Cost Item],0)))),0)</f>
        <v>0</v>
      </c>
      <c r="K175" s="305"/>
      <c r="L175" s="305"/>
      <c r="M175" s="305"/>
      <c r="N175" s="305"/>
      <c r="O175" s="305"/>
      <c r="P175" s="305"/>
      <c r="Q175" s="305"/>
      <c r="R175" s="305"/>
      <c r="S175" s="305"/>
      <c r="T175" s="305"/>
      <c r="U175" s="307">
        <f t="shared" si="11"/>
        <v>0</v>
      </c>
      <c r="V175" s="307">
        <f t="shared" si="12"/>
        <v>0</v>
      </c>
      <c r="W175" s="307">
        <f t="shared" si="13"/>
        <v>0</v>
      </c>
      <c r="X175" s="307">
        <f t="shared" si="14"/>
        <v>0</v>
      </c>
      <c r="Y175" s="308">
        <f t="shared" si="15"/>
        <v>0</v>
      </c>
      <c r="Z175" s="377">
        <f>SUM(Detailed_budget_table[[#This Row],[Y1 Total Cost Budget Line]:[Y5 Total Cost Budget Line]])</f>
        <v>0</v>
      </c>
    </row>
    <row r="176" spans="2:26" ht="15" customHeight="1">
      <c r="B176" s="302"/>
      <c r="C176" s="71"/>
      <c r="D176" s="71"/>
      <c r="E176" s="71"/>
      <c r="F176" s="71"/>
      <c r="G176" s="71"/>
      <c r="H176" s="71"/>
      <c r="I176" s="368">
        <f>IF(Detailed_budget_table[[#This Row],[Unit Cost Available?]]="Yes",IFERROR(INDEX(unit_cost,MATCH(Detailed_budget_table[[#This Row],[Cost Item]],cost_item_lookup,0)),""),0)</f>
        <v>0</v>
      </c>
      <c r="J176" s="368">
        <f>IF(H176="Yes",IF(G176="","",INDEX(cost_item_lookup_table[Cost Unit],(MATCH(G176,cost_item_lookup_table[Cost Item],0)))),0)</f>
        <v>0</v>
      </c>
      <c r="K176" s="305"/>
      <c r="L176" s="305"/>
      <c r="M176" s="305"/>
      <c r="N176" s="305"/>
      <c r="O176" s="305"/>
      <c r="P176" s="305"/>
      <c r="Q176" s="305"/>
      <c r="R176" s="305"/>
      <c r="S176" s="305"/>
      <c r="T176" s="305"/>
      <c r="U176" s="307">
        <f t="shared" si="11"/>
        <v>0</v>
      </c>
      <c r="V176" s="307">
        <f t="shared" si="12"/>
        <v>0</v>
      </c>
      <c r="W176" s="307">
        <f t="shared" si="13"/>
        <v>0</v>
      </c>
      <c r="X176" s="307">
        <f t="shared" si="14"/>
        <v>0</v>
      </c>
      <c r="Y176" s="308">
        <f t="shared" si="15"/>
        <v>0</v>
      </c>
      <c r="Z176" s="377">
        <f>SUM(Detailed_budget_table[[#This Row],[Y1 Total Cost Budget Line]:[Y5 Total Cost Budget Line]])</f>
        <v>0</v>
      </c>
    </row>
    <row r="177" spans="2:26" ht="15" customHeight="1">
      <c r="B177" s="302"/>
      <c r="C177" s="71"/>
      <c r="D177" s="71"/>
      <c r="E177" s="71"/>
      <c r="F177" s="71"/>
      <c r="G177" s="71"/>
      <c r="H177" s="71"/>
      <c r="I177" s="368">
        <f>IF(Detailed_budget_table[[#This Row],[Unit Cost Available?]]="Yes",IFERROR(INDEX(unit_cost,MATCH(Detailed_budget_table[[#This Row],[Cost Item]],cost_item_lookup,0)),""),0)</f>
        <v>0</v>
      </c>
      <c r="J177" s="368">
        <f>IF(H177="Yes",IF(G177="","",INDEX(cost_item_lookup_table[Cost Unit],(MATCH(G177,cost_item_lookup_table[Cost Item],0)))),0)</f>
        <v>0</v>
      </c>
      <c r="K177" s="305"/>
      <c r="L177" s="305"/>
      <c r="M177" s="305"/>
      <c r="N177" s="305"/>
      <c r="O177" s="305"/>
      <c r="P177" s="305"/>
      <c r="Q177" s="305"/>
      <c r="R177" s="305"/>
      <c r="S177" s="305"/>
      <c r="T177" s="305"/>
      <c r="U177" s="307">
        <f t="shared" si="11"/>
        <v>0</v>
      </c>
      <c r="V177" s="307">
        <f t="shared" si="12"/>
        <v>0</v>
      </c>
      <c r="W177" s="307">
        <f t="shared" si="13"/>
        <v>0</v>
      </c>
      <c r="X177" s="307">
        <f t="shared" si="14"/>
        <v>0</v>
      </c>
      <c r="Y177" s="308">
        <f t="shared" si="15"/>
        <v>0</v>
      </c>
      <c r="Z177" s="377">
        <f>SUM(Detailed_budget_table[[#This Row],[Y1 Total Cost Budget Line]:[Y5 Total Cost Budget Line]])</f>
        <v>0</v>
      </c>
    </row>
    <row r="178" spans="2:26" ht="15" customHeight="1">
      <c r="B178" s="302"/>
      <c r="C178" s="71"/>
      <c r="D178" s="71"/>
      <c r="E178" s="71"/>
      <c r="F178" s="71"/>
      <c r="G178" s="71"/>
      <c r="H178" s="71"/>
      <c r="I178" s="368">
        <f>IF(Detailed_budget_table[[#This Row],[Unit Cost Available?]]="Yes",IFERROR(INDEX(unit_cost,MATCH(Detailed_budget_table[[#This Row],[Cost Item]],cost_item_lookup,0)),""),0)</f>
        <v>0</v>
      </c>
      <c r="J178" s="368">
        <f>IF(H178="Yes",IF(G178="","",INDEX(cost_item_lookup_table[Cost Unit],(MATCH(G178,cost_item_lookup_table[Cost Item],0)))),0)</f>
        <v>0</v>
      </c>
      <c r="K178" s="305"/>
      <c r="L178" s="305"/>
      <c r="M178" s="305"/>
      <c r="N178" s="305"/>
      <c r="O178" s="305"/>
      <c r="P178" s="305"/>
      <c r="Q178" s="305"/>
      <c r="R178" s="305"/>
      <c r="S178" s="305"/>
      <c r="T178" s="305"/>
      <c r="U178" s="307">
        <f t="shared" si="11"/>
        <v>0</v>
      </c>
      <c r="V178" s="307">
        <f t="shared" si="12"/>
        <v>0</v>
      </c>
      <c r="W178" s="307">
        <f t="shared" si="13"/>
        <v>0</v>
      </c>
      <c r="X178" s="307">
        <f t="shared" si="14"/>
        <v>0</v>
      </c>
      <c r="Y178" s="308">
        <f t="shared" si="15"/>
        <v>0</v>
      </c>
      <c r="Z178" s="377">
        <f>SUM(Detailed_budget_table[[#This Row],[Y1 Total Cost Budget Line]:[Y5 Total Cost Budget Line]])</f>
        <v>0</v>
      </c>
    </row>
    <row r="179" spans="2:26" ht="15" customHeight="1">
      <c r="B179" s="302"/>
      <c r="C179" s="71"/>
      <c r="D179" s="71"/>
      <c r="E179" s="71"/>
      <c r="F179" s="71"/>
      <c r="G179" s="71"/>
      <c r="H179" s="71"/>
      <c r="I179" s="368">
        <f>IF(Detailed_budget_table[[#This Row],[Unit Cost Available?]]="Yes",IFERROR(INDEX(unit_cost,MATCH(Detailed_budget_table[[#This Row],[Cost Item]],cost_item_lookup,0)),""),0)</f>
        <v>0</v>
      </c>
      <c r="J179" s="368">
        <f>IF(H179="Yes",IF(G179="","",INDEX(cost_item_lookup_table[Cost Unit],(MATCH(G179,cost_item_lookup_table[Cost Item],0)))),0)</f>
        <v>0</v>
      </c>
      <c r="K179" s="305"/>
      <c r="L179" s="305"/>
      <c r="M179" s="305"/>
      <c r="N179" s="305"/>
      <c r="O179" s="305"/>
      <c r="P179" s="305"/>
      <c r="Q179" s="305"/>
      <c r="R179" s="305"/>
      <c r="S179" s="305"/>
      <c r="T179" s="305"/>
      <c r="U179" s="307">
        <f t="shared" si="11"/>
        <v>0</v>
      </c>
      <c r="V179" s="307">
        <f t="shared" si="12"/>
        <v>0</v>
      </c>
      <c r="W179" s="307">
        <f t="shared" si="13"/>
        <v>0</v>
      </c>
      <c r="X179" s="307">
        <f t="shared" si="14"/>
        <v>0</v>
      </c>
      <c r="Y179" s="308">
        <f t="shared" si="15"/>
        <v>0</v>
      </c>
      <c r="Z179" s="377">
        <f>SUM(Detailed_budget_table[[#This Row],[Y1 Total Cost Budget Line]:[Y5 Total Cost Budget Line]])</f>
        <v>0</v>
      </c>
    </row>
    <row r="180" spans="2:26" ht="15" customHeight="1">
      <c r="B180" s="302"/>
      <c r="C180" s="71"/>
      <c r="D180" s="71"/>
      <c r="E180" s="71"/>
      <c r="F180" s="71"/>
      <c r="G180" s="71"/>
      <c r="H180" s="71"/>
      <c r="I180" s="368">
        <f>IF(Detailed_budget_table[[#This Row],[Unit Cost Available?]]="Yes",IFERROR(INDEX(unit_cost,MATCH(Detailed_budget_table[[#This Row],[Cost Item]],cost_item_lookup,0)),""),0)</f>
        <v>0</v>
      </c>
      <c r="J180" s="368">
        <f>IF(H180="Yes",IF(G180="","",INDEX(cost_item_lookup_table[Cost Unit],(MATCH(G180,cost_item_lookup_table[Cost Item],0)))),0)</f>
        <v>0</v>
      </c>
      <c r="K180" s="305"/>
      <c r="L180" s="305"/>
      <c r="M180" s="305"/>
      <c r="N180" s="305"/>
      <c r="O180" s="305"/>
      <c r="P180" s="305"/>
      <c r="Q180" s="305"/>
      <c r="R180" s="305"/>
      <c r="S180" s="305"/>
      <c r="T180" s="305"/>
      <c r="U180" s="307">
        <f t="shared" si="11"/>
        <v>0</v>
      </c>
      <c r="V180" s="307">
        <f t="shared" si="12"/>
        <v>0</v>
      </c>
      <c r="W180" s="307">
        <f t="shared" si="13"/>
        <v>0</v>
      </c>
      <c r="X180" s="307">
        <f t="shared" si="14"/>
        <v>0</v>
      </c>
      <c r="Y180" s="308">
        <f t="shared" si="15"/>
        <v>0</v>
      </c>
      <c r="Z180" s="377">
        <f>SUM(Detailed_budget_table[[#This Row],[Y1 Total Cost Budget Line]:[Y5 Total Cost Budget Line]])</f>
        <v>0</v>
      </c>
    </row>
    <row r="181" spans="2:26" ht="15" customHeight="1">
      <c r="B181" s="302"/>
      <c r="C181" s="71"/>
      <c r="D181" s="71"/>
      <c r="E181" s="71"/>
      <c r="F181" s="71"/>
      <c r="G181" s="71"/>
      <c r="H181" s="71"/>
      <c r="I181" s="368">
        <f>IF(Detailed_budget_table[[#This Row],[Unit Cost Available?]]="Yes",IFERROR(INDEX(unit_cost,MATCH(Detailed_budget_table[[#This Row],[Cost Item]],cost_item_lookup,0)),""),0)</f>
        <v>0</v>
      </c>
      <c r="J181" s="368">
        <f>IF(H181="Yes",IF(G181="","",INDEX(cost_item_lookup_table[Cost Unit],(MATCH(G181,cost_item_lookup_table[Cost Item],0)))),0)</f>
        <v>0</v>
      </c>
      <c r="K181" s="305"/>
      <c r="L181" s="305"/>
      <c r="M181" s="305"/>
      <c r="N181" s="305"/>
      <c r="O181" s="305"/>
      <c r="P181" s="305"/>
      <c r="Q181" s="305"/>
      <c r="R181" s="305"/>
      <c r="S181" s="305"/>
      <c r="T181" s="305"/>
      <c r="U181" s="307">
        <f t="shared" si="11"/>
        <v>0</v>
      </c>
      <c r="V181" s="307">
        <f t="shared" si="12"/>
        <v>0</v>
      </c>
      <c r="W181" s="307">
        <f t="shared" si="13"/>
        <v>0</v>
      </c>
      <c r="X181" s="307">
        <f t="shared" si="14"/>
        <v>0</v>
      </c>
      <c r="Y181" s="308">
        <f t="shared" si="15"/>
        <v>0</v>
      </c>
      <c r="Z181" s="377">
        <f>SUM(Detailed_budget_table[[#This Row],[Y1 Total Cost Budget Line]:[Y5 Total Cost Budget Line]])</f>
        <v>0</v>
      </c>
    </row>
    <row r="182" spans="2:26" ht="15" customHeight="1">
      <c r="B182" s="302"/>
      <c r="C182" s="71"/>
      <c r="D182" s="71"/>
      <c r="E182" s="71"/>
      <c r="F182" s="71"/>
      <c r="G182" s="71"/>
      <c r="H182" s="71"/>
      <c r="I182" s="368">
        <f>IF(Detailed_budget_table[[#This Row],[Unit Cost Available?]]="Yes",IFERROR(INDEX(unit_cost,MATCH(Detailed_budget_table[[#This Row],[Cost Item]],cost_item_lookup,0)),""),0)</f>
        <v>0</v>
      </c>
      <c r="J182" s="368">
        <f>IF(H182="Yes",IF(G182="","",INDEX(cost_item_lookup_table[Cost Unit],(MATCH(G182,cost_item_lookup_table[Cost Item],0)))),0)</f>
        <v>0</v>
      </c>
      <c r="K182" s="305"/>
      <c r="L182" s="305"/>
      <c r="M182" s="305"/>
      <c r="N182" s="305"/>
      <c r="O182" s="305"/>
      <c r="P182" s="305"/>
      <c r="Q182" s="305"/>
      <c r="R182" s="305"/>
      <c r="S182" s="305"/>
      <c r="T182" s="305"/>
      <c r="U182" s="307">
        <f t="shared" si="11"/>
        <v>0</v>
      </c>
      <c r="V182" s="307">
        <f t="shared" si="12"/>
        <v>0</v>
      </c>
      <c r="W182" s="307">
        <f t="shared" si="13"/>
        <v>0</v>
      </c>
      <c r="X182" s="307">
        <f t="shared" si="14"/>
        <v>0</v>
      </c>
      <c r="Y182" s="308">
        <f t="shared" si="15"/>
        <v>0</v>
      </c>
      <c r="Z182" s="377">
        <f>SUM(Detailed_budget_table[[#This Row],[Y1 Total Cost Budget Line]:[Y5 Total Cost Budget Line]])</f>
        <v>0</v>
      </c>
    </row>
    <row r="183" spans="2:26" ht="15" customHeight="1">
      <c r="B183" s="302"/>
      <c r="C183" s="71"/>
      <c r="D183" s="71"/>
      <c r="E183" s="71"/>
      <c r="F183" s="71"/>
      <c r="G183" s="71"/>
      <c r="H183" s="71"/>
      <c r="I183" s="368">
        <f>IF(Detailed_budget_table[[#This Row],[Unit Cost Available?]]="Yes",IFERROR(INDEX(unit_cost,MATCH(Detailed_budget_table[[#This Row],[Cost Item]],cost_item_lookup,0)),""),0)</f>
        <v>0</v>
      </c>
      <c r="J183" s="368">
        <f>IF(H183="Yes",IF(G183="","",INDEX(cost_item_lookup_table[Cost Unit],(MATCH(G183,cost_item_lookup_table[Cost Item],0)))),0)</f>
        <v>0</v>
      </c>
      <c r="K183" s="305"/>
      <c r="L183" s="305"/>
      <c r="M183" s="305"/>
      <c r="N183" s="305"/>
      <c r="O183" s="305"/>
      <c r="P183" s="305"/>
      <c r="Q183" s="305"/>
      <c r="R183" s="305"/>
      <c r="S183" s="305"/>
      <c r="T183" s="305"/>
      <c r="U183" s="307">
        <f t="shared" si="11"/>
        <v>0</v>
      </c>
      <c r="V183" s="307">
        <f t="shared" si="12"/>
        <v>0</v>
      </c>
      <c r="W183" s="307">
        <f t="shared" si="13"/>
        <v>0</v>
      </c>
      <c r="X183" s="307">
        <f t="shared" si="14"/>
        <v>0</v>
      </c>
      <c r="Y183" s="308">
        <f t="shared" si="15"/>
        <v>0</v>
      </c>
      <c r="Z183" s="377">
        <f>SUM(Detailed_budget_table[[#This Row],[Y1 Total Cost Budget Line]:[Y5 Total Cost Budget Line]])</f>
        <v>0</v>
      </c>
    </row>
    <row r="184" spans="2:26" ht="15" customHeight="1">
      <c r="B184" s="302"/>
      <c r="C184" s="71"/>
      <c r="D184" s="71"/>
      <c r="E184" s="71"/>
      <c r="F184" s="71"/>
      <c r="G184" s="71"/>
      <c r="H184" s="71"/>
      <c r="I184" s="368">
        <f>IF(Detailed_budget_table[[#This Row],[Unit Cost Available?]]="Yes",IFERROR(INDEX(unit_cost,MATCH(Detailed_budget_table[[#This Row],[Cost Item]],cost_item_lookup,0)),""),0)</f>
        <v>0</v>
      </c>
      <c r="J184" s="368">
        <f>IF(H184="Yes",IF(G184="","",INDEX(cost_item_lookup_table[Cost Unit],(MATCH(G184,cost_item_lookup_table[Cost Item],0)))),0)</f>
        <v>0</v>
      </c>
      <c r="K184" s="305"/>
      <c r="L184" s="305"/>
      <c r="M184" s="305"/>
      <c r="N184" s="305"/>
      <c r="O184" s="305"/>
      <c r="P184" s="305"/>
      <c r="Q184" s="305"/>
      <c r="R184" s="305"/>
      <c r="S184" s="305"/>
      <c r="T184" s="305"/>
      <c r="U184" s="307">
        <f t="shared" si="11"/>
        <v>0</v>
      </c>
      <c r="V184" s="307">
        <f t="shared" si="12"/>
        <v>0</v>
      </c>
      <c r="W184" s="307">
        <f t="shared" si="13"/>
        <v>0</v>
      </c>
      <c r="X184" s="307">
        <f t="shared" si="14"/>
        <v>0</v>
      </c>
      <c r="Y184" s="308">
        <f t="shared" si="15"/>
        <v>0</v>
      </c>
      <c r="Z184" s="377">
        <f>SUM(Detailed_budget_table[[#This Row],[Y1 Total Cost Budget Line]:[Y5 Total Cost Budget Line]])</f>
        <v>0</v>
      </c>
    </row>
    <row r="185" spans="2:26" ht="15" customHeight="1">
      <c r="B185" s="302"/>
      <c r="C185" s="71"/>
      <c r="D185" s="71"/>
      <c r="E185" s="71"/>
      <c r="F185" s="71"/>
      <c r="G185" s="71"/>
      <c r="H185" s="71"/>
      <c r="I185" s="368">
        <f>IF(Detailed_budget_table[[#This Row],[Unit Cost Available?]]="Yes",IFERROR(INDEX(unit_cost,MATCH(Detailed_budget_table[[#This Row],[Cost Item]],cost_item_lookup,0)),""),0)</f>
        <v>0</v>
      </c>
      <c r="J185" s="368">
        <f>IF(H185="Yes",IF(G185="","",INDEX(cost_item_lookup_table[Cost Unit],(MATCH(G185,cost_item_lookup_table[Cost Item],0)))),0)</f>
        <v>0</v>
      </c>
      <c r="K185" s="305"/>
      <c r="L185" s="305"/>
      <c r="M185" s="305"/>
      <c r="N185" s="305"/>
      <c r="O185" s="305"/>
      <c r="P185" s="305"/>
      <c r="Q185" s="305"/>
      <c r="R185" s="305"/>
      <c r="S185" s="305"/>
      <c r="T185" s="305"/>
      <c r="U185" s="307">
        <f t="shared" si="11"/>
        <v>0</v>
      </c>
      <c r="V185" s="307">
        <f t="shared" si="12"/>
        <v>0</v>
      </c>
      <c r="W185" s="307">
        <f t="shared" si="13"/>
        <v>0</v>
      </c>
      <c r="X185" s="307">
        <f t="shared" si="14"/>
        <v>0</v>
      </c>
      <c r="Y185" s="308">
        <f t="shared" si="15"/>
        <v>0</v>
      </c>
      <c r="Z185" s="377">
        <f>SUM(Detailed_budget_table[[#This Row],[Y1 Total Cost Budget Line]:[Y5 Total Cost Budget Line]])</f>
        <v>0</v>
      </c>
    </row>
    <row r="186" spans="2:26" ht="15" customHeight="1">
      <c r="B186" s="302"/>
      <c r="C186" s="71"/>
      <c r="D186" s="71"/>
      <c r="E186" s="71"/>
      <c r="F186" s="71"/>
      <c r="G186" s="71"/>
      <c r="H186" s="71"/>
      <c r="I186" s="368">
        <f>IF(Detailed_budget_table[[#This Row],[Unit Cost Available?]]="Yes",IFERROR(INDEX(unit_cost,MATCH(Detailed_budget_table[[#This Row],[Cost Item]],cost_item_lookup,0)),""),0)</f>
        <v>0</v>
      </c>
      <c r="J186" s="368">
        <f>IF(H186="Yes",IF(G186="","",INDEX(cost_item_lookup_table[Cost Unit],(MATCH(G186,cost_item_lookup_table[Cost Item],0)))),0)</f>
        <v>0</v>
      </c>
      <c r="K186" s="305"/>
      <c r="L186" s="305"/>
      <c r="M186" s="305"/>
      <c r="N186" s="305"/>
      <c r="O186" s="305"/>
      <c r="P186" s="305"/>
      <c r="Q186" s="305"/>
      <c r="R186" s="305"/>
      <c r="S186" s="305"/>
      <c r="T186" s="305"/>
      <c r="U186" s="307">
        <f t="shared" si="11"/>
        <v>0</v>
      </c>
      <c r="V186" s="307">
        <f t="shared" si="12"/>
        <v>0</v>
      </c>
      <c r="W186" s="307">
        <f t="shared" si="13"/>
        <v>0</v>
      </c>
      <c r="X186" s="307">
        <f t="shared" si="14"/>
        <v>0</v>
      </c>
      <c r="Y186" s="308">
        <f t="shared" si="15"/>
        <v>0</v>
      </c>
      <c r="Z186" s="377">
        <f>SUM(Detailed_budget_table[[#This Row],[Y1 Total Cost Budget Line]:[Y5 Total Cost Budget Line]])</f>
        <v>0</v>
      </c>
    </row>
    <row r="187" spans="2:26" ht="15" customHeight="1">
      <c r="B187" s="302"/>
      <c r="C187" s="71"/>
      <c r="D187" s="71"/>
      <c r="E187" s="71"/>
      <c r="F187" s="71"/>
      <c r="G187" s="71"/>
      <c r="H187" s="71"/>
      <c r="I187" s="368">
        <f>IF(Detailed_budget_table[[#This Row],[Unit Cost Available?]]="Yes",IFERROR(INDEX(unit_cost,MATCH(Detailed_budget_table[[#This Row],[Cost Item]],cost_item_lookup,0)),""),0)</f>
        <v>0</v>
      </c>
      <c r="J187" s="368">
        <f>IF(H187="Yes",IF(G187="","",INDEX(cost_item_lookup_table[Cost Unit],(MATCH(G187,cost_item_lookup_table[Cost Item],0)))),0)</f>
        <v>0</v>
      </c>
      <c r="K187" s="305"/>
      <c r="L187" s="305"/>
      <c r="M187" s="305"/>
      <c r="N187" s="305"/>
      <c r="O187" s="305"/>
      <c r="P187" s="305"/>
      <c r="Q187" s="305"/>
      <c r="R187" s="305"/>
      <c r="S187" s="305"/>
      <c r="T187" s="305"/>
      <c r="U187" s="307">
        <f t="shared" si="11"/>
        <v>0</v>
      </c>
      <c r="V187" s="307">
        <f t="shared" si="12"/>
        <v>0</v>
      </c>
      <c r="W187" s="307">
        <f t="shared" si="13"/>
        <v>0</v>
      </c>
      <c r="X187" s="307">
        <f t="shared" si="14"/>
        <v>0</v>
      </c>
      <c r="Y187" s="308">
        <f t="shared" si="15"/>
        <v>0</v>
      </c>
      <c r="Z187" s="377">
        <f>SUM(Detailed_budget_table[[#This Row],[Y1 Total Cost Budget Line]:[Y5 Total Cost Budget Line]])</f>
        <v>0</v>
      </c>
    </row>
    <row r="188" spans="2:26" ht="15" customHeight="1">
      <c r="B188" s="302"/>
      <c r="C188" s="71"/>
      <c r="D188" s="71"/>
      <c r="E188" s="71"/>
      <c r="F188" s="71"/>
      <c r="G188" s="71"/>
      <c r="H188" s="71"/>
      <c r="I188" s="368">
        <f>IF(Detailed_budget_table[[#This Row],[Unit Cost Available?]]="Yes",IFERROR(INDEX(unit_cost,MATCH(Detailed_budget_table[[#This Row],[Cost Item]],cost_item_lookup,0)),""),0)</f>
        <v>0</v>
      </c>
      <c r="J188" s="368">
        <f>IF(H188="Yes",IF(G188="","",INDEX(cost_item_lookup_table[Cost Unit],(MATCH(G188,cost_item_lookup_table[Cost Item],0)))),0)</f>
        <v>0</v>
      </c>
      <c r="K188" s="305"/>
      <c r="L188" s="305"/>
      <c r="M188" s="305"/>
      <c r="N188" s="305"/>
      <c r="O188" s="305"/>
      <c r="P188" s="305"/>
      <c r="Q188" s="305"/>
      <c r="R188" s="305"/>
      <c r="S188" s="305"/>
      <c r="T188" s="305"/>
      <c r="U188" s="307">
        <f t="shared" si="11"/>
        <v>0</v>
      </c>
      <c r="V188" s="307">
        <f t="shared" si="12"/>
        <v>0</v>
      </c>
      <c r="W188" s="307">
        <f t="shared" si="13"/>
        <v>0</v>
      </c>
      <c r="X188" s="307">
        <f t="shared" si="14"/>
        <v>0</v>
      </c>
      <c r="Y188" s="308">
        <f t="shared" si="15"/>
        <v>0</v>
      </c>
      <c r="Z188" s="377">
        <f>SUM(Detailed_budget_table[[#This Row],[Y1 Total Cost Budget Line]:[Y5 Total Cost Budget Line]])</f>
        <v>0</v>
      </c>
    </row>
    <row r="189" spans="2:26" ht="15" customHeight="1">
      <c r="B189" s="302"/>
      <c r="C189" s="71"/>
      <c r="D189" s="71"/>
      <c r="E189" s="71"/>
      <c r="F189" s="71"/>
      <c r="G189" s="71"/>
      <c r="H189" s="71"/>
      <c r="I189" s="368">
        <f>IF(Detailed_budget_table[[#This Row],[Unit Cost Available?]]="Yes",IFERROR(INDEX(unit_cost,MATCH(Detailed_budget_table[[#This Row],[Cost Item]],cost_item_lookup,0)),""),0)</f>
        <v>0</v>
      </c>
      <c r="J189" s="368">
        <f>IF(H189="Yes",IF(G189="","",INDEX(cost_item_lookup_table[Cost Unit],(MATCH(G189,cost_item_lookup_table[Cost Item],0)))),0)</f>
        <v>0</v>
      </c>
      <c r="K189" s="305"/>
      <c r="L189" s="305"/>
      <c r="M189" s="305"/>
      <c r="N189" s="305"/>
      <c r="O189" s="305"/>
      <c r="P189" s="305"/>
      <c r="Q189" s="305"/>
      <c r="R189" s="305"/>
      <c r="S189" s="305"/>
      <c r="T189" s="305"/>
      <c r="U189" s="307">
        <f t="shared" si="11"/>
        <v>0</v>
      </c>
      <c r="V189" s="307">
        <f t="shared" si="12"/>
        <v>0</v>
      </c>
      <c r="W189" s="307">
        <f t="shared" si="13"/>
        <v>0</v>
      </c>
      <c r="X189" s="307">
        <f t="shared" si="14"/>
        <v>0</v>
      </c>
      <c r="Y189" s="308">
        <f t="shared" si="15"/>
        <v>0</v>
      </c>
      <c r="Z189" s="377">
        <f>SUM(Detailed_budget_table[[#This Row],[Y1 Total Cost Budget Line]:[Y5 Total Cost Budget Line]])</f>
        <v>0</v>
      </c>
    </row>
    <row r="190" spans="2:26" ht="15" customHeight="1">
      <c r="B190" s="302"/>
      <c r="C190" s="71"/>
      <c r="D190" s="71"/>
      <c r="E190" s="71"/>
      <c r="F190" s="71"/>
      <c r="G190" s="71"/>
      <c r="H190" s="71"/>
      <c r="I190" s="368">
        <f>IF(Detailed_budget_table[[#This Row],[Unit Cost Available?]]="Yes",IFERROR(INDEX(unit_cost,MATCH(Detailed_budget_table[[#This Row],[Cost Item]],cost_item_lookup,0)),""),0)</f>
        <v>0</v>
      </c>
      <c r="J190" s="368">
        <f>IF(H190="Yes",IF(G190="","",INDEX(cost_item_lookup_table[Cost Unit],(MATCH(G190,cost_item_lookup_table[Cost Item],0)))),0)</f>
        <v>0</v>
      </c>
      <c r="K190" s="305"/>
      <c r="L190" s="305"/>
      <c r="M190" s="305"/>
      <c r="N190" s="305"/>
      <c r="O190" s="305"/>
      <c r="P190" s="305"/>
      <c r="Q190" s="305"/>
      <c r="R190" s="305"/>
      <c r="S190" s="305"/>
      <c r="T190" s="305"/>
      <c r="U190" s="307">
        <f t="shared" si="11"/>
        <v>0</v>
      </c>
      <c r="V190" s="307">
        <f t="shared" si="12"/>
        <v>0</v>
      </c>
      <c r="W190" s="307">
        <f t="shared" si="13"/>
        <v>0</v>
      </c>
      <c r="X190" s="307">
        <f t="shared" si="14"/>
        <v>0</v>
      </c>
      <c r="Y190" s="308">
        <f t="shared" si="15"/>
        <v>0</v>
      </c>
      <c r="Z190" s="377">
        <f>SUM(Detailed_budget_table[[#This Row],[Y1 Total Cost Budget Line]:[Y5 Total Cost Budget Line]])</f>
        <v>0</v>
      </c>
    </row>
    <row r="191" spans="2:26" ht="15" customHeight="1">
      <c r="B191" s="302"/>
      <c r="C191" s="71"/>
      <c r="D191" s="71"/>
      <c r="E191" s="71"/>
      <c r="F191" s="71"/>
      <c r="G191" s="71"/>
      <c r="H191" s="71"/>
      <c r="I191" s="368">
        <f>IF(Detailed_budget_table[[#This Row],[Unit Cost Available?]]="Yes",IFERROR(INDEX(unit_cost,MATCH(Detailed_budget_table[[#This Row],[Cost Item]],cost_item_lookup,0)),""),0)</f>
        <v>0</v>
      </c>
      <c r="J191" s="368">
        <f>IF(H191="Yes",IF(G191="","",INDEX(cost_item_lookup_table[Cost Unit],(MATCH(G191,cost_item_lookup_table[Cost Item],0)))),0)</f>
        <v>0</v>
      </c>
      <c r="K191" s="305"/>
      <c r="L191" s="305"/>
      <c r="M191" s="305"/>
      <c r="N191" s="305"/>
      <c r="O191" s="305"/>
      <c r="P191" s="305"/>
      <c r="Q191" s="305"/>
      <c r="R191" s="305"/>
      <c r="S191" s="305"/>
      <c r="T191" s="305"/>
      <c r="U191" s="307">
        <f t="shared" si="11"/>
        <v>0</v>
      </c>
      <c r="V191" s="307">
        <f t="shared" si="12"/>
        <v>0</v>
      </c>
      <c r="W191" s="307">
        <f t="shared" si="13"/>
        <v>0</v>
      </c>
      <c r="X191" s="307">
        <f t="shared" si="14"/>
        <v>0</v>
      </c>
      <c r="Y191" s="308">
        <f t="shared" si="15"/>
        <v>0</v>
      </c>
      <c r="Z191" s="377">
        <f>SUM(Detailed_budget_table[[#This Row],[Y1 Total Cost Budget Line]:[Y5 Total Cost Budget Line]])</f>
        <v>0</v>
      </c>
    </row>
    <row r="192" spans="2:26" ht="15" customHeight="1">
      <c r="B192" s="302"/>
      <c r="C192" s="71"/>
      <c r="D192" s="71"/>
      <c r="E192" s="71"/>
      <c r="F192" s="71"/>
      <c r="G192" s="71"/>
      <c r="H192" s="71"/>
      <c r="I192" s="368">
        <f>IF(Detailed_budget_table[[#This Row],[Unit Cost Available?]]="Yes",IFERROR(INDEX(unit_cost,MATCH(Detailed_budget_table[[#This Row],[Cost Item]],cost_item_lookup,0)),""),0)</f>
        <v>0</v>
      </c>
      <c r="J192" s="368">
        <f>IF(H192="Yes",IF(G192="","",INDEX(cost_item_lookup_table[Cost Unit],(MATCH(G192,cost_item_lookup_table[Cost Item],0)))),0)</f>
        <v>0</v>
      </c>
      <c r="K192" s="305"/>
      <c r="L192" s="305"/>
      <c r="M192" s="305"/>
      <c r="N192" s="305"/>
      <c r="O192" s="305"/>
      <c r="P192" s="305"/>
      <c r="Q192" s="305"/>
      <c r="R192" s="305"/>
      <c r="S192" s="305"/>
      <c r="T192" s="305"/>
      <c r="U192" s="307">
        <f t="shared" si="11"/>
        <v>0</v>
      </c>
      <c r="V192" s="307">
        <f t="shared" si="12"/>
        <v>0</v>
      </c>
      <c r="W192" s="307">
        <f t="shared" si="13"/>
        <v>0</v>
      </c>
      <c r="X192" s="307">
        <f t="shared" si="14"/>
        <v>0</v>
      </c>
      <c r="Y192" s="308">
        <f t="shared" si="15"/>
        <v>0</v>
      </c>
      <c r="Z192" s="377">
        <f>SUM(Detailed_budget_table[[#This Row],[Y1 Total Cost Budget Line]:[Y5 Total Cost Budget Line]])</f>
        <v>0</v>
      </c>
    </row>
    <row r="193" spans="2:26" ht="15" customHeight="1">
      <c r="B193" s="302"/>
      <c r="C193" s="71"/>
      <c r="D193" s="71"/>
      <c r="E193" s="71"/>
      <c r="F193" s="71"/>
      <c r="G193" s="71"/>
      <c r="H193" s="71"/>
      <c r="I193" s="368">
        <f>IF(Detailed_budget_table[[#This Row],[Unit Cost Available?]]="Yes",IFERROR(INDEX(unit_cost,MATCH(Detailed_budget_table[[#This Row],[Cost Item]],cost_item_lookup,0)),""),0)</f>
        <v>0</v>
      </c>
      <c r="J193" s="368">
        <f>IF(H193="Yes",IF(G193="","",INDEX(cost_item_lookup_table[Cost Unit],(MATCH(G193,cost_item_lookup_table[Cost Item],0)))),0)</f>
        <v>0</v>
      </c>
      <c r="K193" s="305"/>
      <c r="L193" s="305"/>
      <c r="M193" s="305"/>
      <c r="N193" s="305"/>
      <c r="O193" s="305"/>
      <c r="P193" s="305"/>
      <c r="Q193" s="305"/>
      <c r="R193" s="305"/>
      <c r="S193" s="305"/>
      <c r="T193" s="305"/>
      <c r="U193" s="307">
        <f t="shared" si="11"/>
        <v>0</v>
      </c>
      <c r="V193" s="307">
        <f t="shared" si="12"/>
        <v>0</v>
      </c>
      <c r="W193" s="307">
        <f t="shared" si="13"/>
        <v>0</v>
      </c>
      <c r="X193" s="307">
        <f t="shared" si="14"/>
        <v>0</v>
      </c>
      <c r="Y193" s="308">
        <f t="shared" si="15"/>
        <v>0</v>
      </c>
      <c r="Z193" s="377">
        <f>SUM(Detailed_budget_table[[#This Row],[Y1 Total Cost Budget Line]:[Y5 Total Cost Budget Line]])</f>
        <v>0</v>
      </c>
    </row>
    <row r="194" spans="2:26" ht="15" customHeight="1">
      <c r="B194" s="302"/>
      <c r="C194" s="71"/>
      <c r="D194" s="71"/>
      <c r="E194" s="71"/>
      <c r="F194" s="71"/>
      <c r="G194" s="71"/>
      <c r="H194" s="71"/>
      <c r="I194" s="368">
        <f>IF(Detailed_budget_table[[#This Row],[Unit Cost Available?]]="Yes",IFERROR(INDEX(unit_cost,MATCH(Detailed_budget_table[[#This Row],[Cost Item]],cost_item_lookup,0)),""),0)</f>
        <v>0</v>
      </c>
      <c r="J194" s="368">
        <f>IF(H194="Yes",IF(G194="","",INDEX(cost_item_lookup_table[Cost Unit],(MATCH(G194,cost_item_lookup_table[Cost Item],0)))),0)</f>
        <v>0</v>
      </c>
      <c r="K194" s="305"/>
      <c r="L194" s="305"/>
      <c r="M194" s="305"/>
      <c r="N194" s="305"/>
      <c r="O194" s="305"/>
      <c r="P194" s="305"/>
      <c r="Q194" s="305"/>
      <c r="R194" s="305"/>
      <c r="S194" s="305"/>
      <c r="T194" s="305"/>
      <c r="U194" s="307">
        <f t="shared" si="11"/>
        <v>0</v>
      </c>
      <c r="V194" s="307">
        <f t="shared" si="12"/>
        <v>0</v>
      </c>
      <c r="W194" s="307">
        <f t="shared" si="13"/>
        <v>0</v>
      </c>
      <c r="X194" s="307">
        <f t="shared" si="14"/>
        <v>0</v>
      </c>
      <c r="Y194" s="308">
        <f t="shared" si="15"/>
        <v>0</v>
      </c>
      <c r="Z194" s="377">
        <f>SUM(Detailed_budget_table[[#This Row],[Y1 Total Cost Budget Line]:[Y5 Total Cost Budget Line]])</f>
        <v>0</v>
      </c>
    </row>
    <row r="195" spans="2:26" ht="15" customHeight="1">
      <c r="B195" s="302"/>
      <c r="C195" s="71"/>
      <c r="D195" s="71"/>
      <c r="E195" s="71"/>
      <c r="F195" s="71"/>
      <c r="G195" s="71"/>
      <c r="H195" s="71"/>
      <c r="I195" s="368">
        <f>IF(Detailed_budget_table[[#This Row],[Unit Cost Available?]]="Yes",IFERROR(INDEX(unit_cost,MATCH(Detailed_budget_table[[#This Row],[Cost Item]],cost_item_lookup,0)),""),0)</f>
        <v>0</v>
      </c>
      <c r="J195" s="368">
        <f>IF(H195="Yes",IF(G195="","",INDEX(cost_item_lookup_table[Cost Unit],(MATCH(G195,cost_item_lookup_table[Cost Item],0)))),0)</f>
        <v>0</v>
      </c>
      <c r="K195" s="305"/>
      <c r="L195" s="305"/>
      <c r="M195" s="305"/>
      <c r="N195" s="305"/>
      <c r="O195" s="305"/>
      <c r="P195" s="305"/>
      <c r="Q195" s="305"/>
      <c r="R195" s="305"/>
      <c r="S195" s="305"/>
      <c r="T195" s="305"/>
      <c r="U195" s="307">
        <f t="shared" si="11"/>
        <v>0</v>
      </c>
      <c r="V195" s="307">
        <f t="shared" si="12"/>
        <v>0</v>
      </c>
      <c r="W195" s="307">
        <f t="shared" si="13"/>
        <v>0</v>
      </c>
      <c r="X195" s="307">
        <f t="shared" si="14"/>
        <v>0</v>
      </c>
      <c r="Y195" s="308">
        <f t="shared" si="15"/>
        <v>0</v>
      </c>
      <c r="Z195" s="377">
        <f>SUM(Detailed_budget_table[[#This Row],[Y1 Total Cost Budget Line]:[Y5 Total Cost Budget Line]])</f>
        <v>0</v>
      </c>
    </row>
    <row r="196" spans="2:26" ht="15" customHeight="1">
      <c r="B196" s="302"/>
      <c r="C196" s="71"/>
      <c r="D196" s="71"/>
      <c r="E196" s="71"/>
      <c r="F196" s="71"/>
      <c r="G196" s="71"/>
      <c r="H196" s="71"/>
      <c r="I196" s="368">
        <f>IF(Detailed_budget_table[[#This Row],[Unit Cost Available?]]="Yes",IFERROR(INDEX(unit_cost,MATCH(Detailed_budget_table[[#This Row],[Cost Item]],cost_item_lookup,0)),""),0)</f>
        <v>0</v>
      </c>
      <c r="J196" s="368">
        <f>IF(H196="Yes",IF(G196="","",INDEX(cost_item_lookup_table[Cost Unit],(MATCH(G196,cost_item_lookup_table[Cost Item],0)))),0)</f>
        <v>0</v>
      </c>
      <c r="K196" s="305"/>
      <c r="L196" s="305"/>
      <c r="M196" s="305"/>
      <c r="N196" s="305"/>
      <c r="O196" s="305"/>
      <c r="P196" s="305"/>
      <c r="Q196" s="305"/>
      <c r="R196" s="305"/>
      <c r="S196" s="305"/>
      <c r="T196" s="305"/>
      <c r="U196" s="307">
        <f t="shared" si="11"/>
        <v>0</v>
      </c>
      <c r="V196" s="307">
        <f t="shared" si="12"/>
        <v>0</v>
      </c>
      <c r="W196" s="307">
        <f t="shared" si="13"/>
        <v>0</v>
      </c>
      <c r="X196" s="307">
        <f t="shared" si="14"/>
        <v>0</v>
      </c>
      <c r="Y196" s="308">
        <f t="shared" si="15"/>
        <v>0</v>
      </c>
      <c r="Z196" s="377">
        <f>SUM(Detailed_budget_table[[#This Row],[Y1 Total Cost Budget Line]:[Y5 Total Cost Budget Line]])</f>
        <v>0</v>
      </c>
    </row>
    <row r="197" spans="2:26" ht="15" customHeight="1">
      <c r="B197" s="302"/>
      <c r="C197" s="71"/>
      <c r="D197" s="71"/>
      <c r="E197" s="71"/>
      <c r="F197" s="71"/>
      <c r="G197" s="71"/>
      <c r="H197" s="71"/>
      <c r="I197" s="368">
        <f>IF(Detailed_budget_table[[#This Row],[Unit Cost Available?]]="Yes",IFERROR(INDEX(unit_cost,MATCH(Detailed_budget_table[[#This Row],[Cost Item]],cost_item_lookup,0)),""),0)</f>
        <v>0</v>
      </c>
      <c r="J197" s="368">
        <f>IF(H197="Yes",IF(G197="","",INDEX(cost_item_lookup_table[Cost Unit],(MATCH(G197,cost_item_lookup_table[Cost Item],0)))),0)</f>
        <v>0</v>
      </c>
      <c r="K197" s="305"/>
      <c r="L197" s="305"/>
      <c r="M197" s="305"/>
      <c r="N197" s="305"/>
      <c r="O197" s="305"/>
      <c r="P197" s="305"/>
      <c r="Q197" s="305"/>
      <c r="R197" s="305"/>
      <c r="S197" s="305"/>
      <c r="T197" s="305"/>
      <c r="U197" s="307">
        <f t="shared" si="11"/>
        <v>0</v>
      </c>
      <c r="V197" s="307">
        <f t="shared" si="12"/>
        <v>0</v>
      </c>
      <c r="W197" s="307">
        <f t="shared" si="13"/>
        <v>0</v>
      </c>
      <c r="X197" s="307">
        <f t="shared" si="14"/>
        <v>0</v>
      </c>
      <c r="Y197" s="308">
        <f t="shared" si="15"/>
        <v>0</v>
      </c>
      <c r="Z197" s="377">
        <f>SUM(Detailed_budget_table[[#This Row],[Y1 Total Cost Budget Line]:[Y5 Total Cost Budget Line]])</f>
        <v>0</v>
      </c>
    </row>
    <row r="198" spans="2:26" ht="15" customHeight="1">
      <c r="B198" s="302"/>
      <c r="C198" s="71"/>
      <c r="D198" s="71"/>
      <c r="E198" s="71"/>
      <c r="F198" s="71"/>
      <c r="G198" s="71"/>
      <c r="H198" s="71"/>
      <c r="I198" s="368">
        <f>IF(Detailed_budget_table[[#This Row],[Unit Cost Available?]]="Yes",IFERROR(INDEX(unit_cost,MATCH(Detailed_budget_table[[#This Row],[Cost Item]],cost_item_lookup,0)),""),0)</f>
        <v>0</v>
      </c>
      <c r="J198" s="368">
        <f>IF(H198="Yes",IF(G198="","",INDEX(cost_item_lookup_table[Cost Unit],(MATCH(G198,cost_item_lookup_table[Cost Item],0)))),0)</f>
        <v>0</v>
      </c>
      <c r="K198" s="305"/>
      <c r="L198" s="305"/>
      <c r="M198" s="305"/>
      <c r="N198" s="305"/>
      <c r="O198" s="305"/>
      <c r="P198" s="305"/>
      <c r="Q198" s="305"/>
      <c r="R198" s="305"/>
      <c r="S198" s="305"/>
      <c r="T198" s="305"/>
      <c r="U198" s="307">
        <f t="shared" si="11"/>
        <v>0</v>
      </c>
      <c r="V198" s="307">
        <f t="shared" si="12"/>
        <v>0</v>
      </c>
      <c r="W198" s="307">
        <f t="shared" si="13"/>
        <v>0</v>
      </c>
      <c r="X198" s="307">
        <f t="shared" si="14"/>
        <v>0</v>
      </c>
      <c r="Y198" s="308">
        <f t="shared" si="15"/>
        <v>0</v>
      </c>
      <c r="Z198" s="377">
        <f>SUM(Detailed_budget_table[[#This Row],[Y1 Total Cost Budget Line]:[Y5 Total Cost Budget Line]])</f>
        <v>0</v>
      </c>
    </row>
    <row r="199" spans="2:26" ht="15" customHeight="1">
      <c r="B199" s="302"/>
      <c r="C199" s="71"/>
      <c r="D199" s="71"/>
      <c r="E199" s="71"/>
      <c r="F199" s="71"/>
      <c r="G199" s="71"/>
      <c r="H199" s="71"/>
      <c r="I199" s="368">
        <f>IF(Detailed_budget_table[[#This Row],[Unit Cost Available?]]="Yes",IFERROR(INDEX(unit_cost,MATCH(Detailed_budget_table[[#This Row],[Cost Item]],cost_item_lookup,0)),""),0)</f>
        <v>0</v>
      </c>
      <c r="J199" s="368">
        <f>IF(H199="Yes",IF(G199="","",INDEX(cost_item_lookup_table[Cost Unit],(MATCH(G199,cost_item_lookup_table[Cost Item],0)))),0)</f>
        <v>0</v>
      </c>
      <c r="K199" s="305"/>
      <c r="L199" s="305"/>
      <c r="M199" s="305"/>
      <c r="N199" s="305"/>
      <c r="O199" s="305"/>
      <c r="P199" s="305"/>
      <c r="Q199" s="305"/>
      <c r="R199" s="305"/>
      <c r="S199" s="305"/>
      <c r="T199" s="305"/>
      <c r="U199" s="307">
        <f t="shared" ref="U199:U262" si="16">IF(IF(OR(K199="",L199="",$I199=""),"",K199*L199*$I199)="",0,K199*L199*$I199)</f>
        <v>0</v>
      </c>
      <c r="V199" s="307">
        <f t="shared" ref="V199:V262" si="17">IF(IF(OR(M199="",N199="",$I199=""),"",M199*N199*$I199)="",0,M199*N199*$I199)</f>
        <v>0</v>
      </c>
      <c r="W199" s="307">
        <f t="shared" ref="W199:W262" si="18">IF(IF(OR(O199="",P199="",$I199=""),"",O199*P199*$I199)="",0,O199*P199*$I199)</f>
        <v>0</v>
      </c>
      <c r="X199" s="307">
        <f t="shared" ref="X199:X262" si="19">IF(IF(OR(Q199="",R199="",$I199=""),"",Q199*R199*$I199)="",0,Q199*R199*$I199)</f>
        <v>0</v>
      </c>
      <c r="Y199" s="308">
        <f t="shared" ref="Y199:Y262" si="20">IF(IF(OR(S199="",T199="",$I199=""),"",S199*T199*$I199)="",0,S199*T199*$I199)</f>
        <v>0</v>
      </c>
      <c r="Z199" s="377">
        <f>SUM(Detailed_budget_table[[#This Row],[Y1 Total Cost Budget Line]:[Y5 Total Cost Budget Line]])</f>
        <v>0</v>
      </c>
    </row>
    <row r="200" spans="2:26" ht="15" customHeight="1">
      <c r="B200" s="302"/>
      <c r="C200" s="71"/>
      <c r="D200" s="71"/>
      <c r="E200" s="71"/>
      <c r="F200" s="71"/>
      <c r="G200" s="71"/>
      <c r="H200" s="71"/>
      <c r="I200" s="368">
        <f>IF(Detailed_budget_table[[#This Row],[Unit Cost Available?]]="Yes",IFERROR(INDEX(unit_cost,MATCH(Detailed_budget_table[[#This Row],[Cost Item]],cost_item_lookup,0)),""),0)</f>
        <v>0</v>
      </c>
      <c r="J200" s="368">
        <f>IF(H200="Yes",IF(G200="","",INDEX(cost_item_lookup_table[Cost Unit],(MATCH(G200,cost_item_lookup_table[Cost Item],0)))),0)</f>
        <v>0</v>
      </c>
      <c r="K200" s="305"/>
      <c r="L200" s="305"/>
      <c r="M200" s="305"/>
      <c r="N200" s="305"/>
      <c r="O200" s="305"/>
      <c r="P200" s="305"/>
      <c r="Q200" s="305"/>
      <c r="R200" s="305"/>
      <c r="S200" s="305"/>
      <c r="T200" s="305"/>
      <c r="U200" s="307">
        <f t="shared" si="16"/>
        <v>0</v>
      </c>
      <c r="V200" s="307">
        <f t="shared" si="17"/>
        <v>0</v>
      </c>
      <c r="W200" s="307">
        <f t="shared" si="18"/>
        <v>0</v>
      </c>
      <c r="X200" s="307">
        <f t="shared" si="19"/>
        <v>0</v>
      </c>
      <c r="Y200" s="308">
        <f t="shared" si="20"/>
        <v>0</v>
      </c>
      <c r="Z200" s="377">
        <f>SUM(Detailed_budget_table[[#This Row],[Y1 Total Cost Budget Line]:[Y5 Total Cost Budget Line]])</f>
        <v>0</v>
      </c>
    </row>
    <row r="201" spans="2:26" ht="15" customHeight="1">
      <c r="B201" s="302"/>
      <c r="C201" s="71"/>
      <c r="D201" s="71"/>
      <c r="E201" s="71"/>
      <c r="F201" s="71"/>
      <c r="G201" s="71"/>
      <c r="H201" s="71"/>
      <c r="I201" s="368">
        <f>IF(Detailed_budget_table[[#This Row],[Unit Cost Available?]]="Yes",IFERROR(INDEX(unit_cost,MATCH(Detailed_budget_table[[#This Row],[Cost Item]],cost_item_lookup,0)),""),0)</f>
        <v>0</v>
      </c>
      <c r="J201" s="368">
        <f>IF(H201="Yes",IF(G201="","",INDEX(cost_item_lookup_table[Cost Unit],(MATCH(G201,cost_item_lookup_table[Cost Item],0)))),0)</f>
        <v>0</v>
      </c>
      <c r="K201" s="305"/>
      <c r="L201" s="305"/>
      <c r="M201" s="305"/>
      <c r="N201" s="305"/>
      <c r="O201" s="305"/>
      <c r="P201" s="305"/>
      <c r="Q201" s="305"/>
      <c r="R201" s="305"/>
      <c r="S201" s="305"/>
      <c r="T201" s="305"/>
      <c r="U201" s="307">
        <f t="shared" si="16"/>
        <v>0</v>
      </c>
      <c r="V201" s="307">
        <f t="shared" si="17"/>
        <v>0</v>
      </c>
      <c r="W201" s="307">
        <f t="shared" si="18"/>
        <v>0</v>
      </c>
      <c r="X201" s="307">
        <f t="shared" si="19"/>
        <v>0</v>
      </c>
      <c r="Y201" s="308">
        <f t="shared" si="20"/>
        <v>0</v>
      </c>
      <c r="Z201" s="377">
        <f>SUM(Detailed_budget_table[[#This Row],[Y1 Total Cost Budget Line]:[Y5 Total Cost Budget Line]])</f>
        <v>0</v>
      </c>
    </row>
    <row r="202" spans="2:26" ht="15" customHeight="1">
      <c r="B202" s="302"/>
      <c r="C202" s="71"/>
      <c r="D202" s="71"/>
      <c r="E202" s="71"/>
      <c r="F202" s="71"/>
      <c r="G202" s="71"/>
      <c r="H202" s="71"/>
      <c r="I202" s="368">
        <f>IF(Detailed_budget_table[[#This Row],[Unit Cost Available?]]="Yes",IFERROR(INDEX(unit_cost,MATCH(Detailed_budget_table[[#This Row],[Cost Item]],cost_item_lookup,0)),""),0)</f>
        <v>0</v>
      </c>
      <c r="J202" s="368">
        <f>IF(H202="Yes",IF(G202="","",INDEX(cost_item_lookup_table[Cost Unit],(MATCH(G202,cost_item_lookup_table[Cost Item],0)))),0)</f>
        <v>0</v>
      </c>
      <c r="K202" s="305"/>
      <c r="L202" s="305"/>
      <c r="M202" s="305"/>
      <c r="N202" s="305"/>
      <c r="O202" s="305"/>
      <c r="P202" s="305"/>
      <c r="Q202" s="305"/>
      <c r="R202" s="305"/>
      <c r="S202" s="305"/>
      <c r="T202" s="305"/>
      <c r="U202" s="307">
        <f t="shared" si="16"/>
        <v>0</v>
      </c>
      <c r="V202" s="307">
        <f t="shared" si="17"/>
        <v>0</v>
      </c>
      <c r="W202" s="307">
        <f t="shared" si="18"/>
        <v>0</v>
      </c>
      <c r="X202" s="307">
        <f t="shared" si="19"/>
        <v>0</v>
      </c>
      <c r="Y202" s="308">
        <f t="shared" si="20"/>
        <v>0</v>
      </c>
      <c r="Z202" s="377">
        <f>SUM(Detailed_budget_table[[#This Row],[Y1 Total Cost Budget Line]:[Y5 Total Cost Budget Line]])</f>
        <v>0</v>
      </c>
    </row>
    <row r="203" spans="2:26" ht="15" customHeight="1">
      <c r="B203" s="302"/>
      <c r="C203" s="71"/>
      <c r="D203" s="71"/>
      <c r="E203" s="71"/>
      <c r="F203" s="71"/>
      <c r="G203" s="71"/>
      <c r="H203" s="71"/>
      <c r="I203" s="368">
        <f>IF(Detailed_budget_table[[#This Row],[Unit Cost Available?]]="Yes",IFERROR(INDEX(unit_cost,MATCH(Detailed_budget_table[[#This Row],[Cost Item]],cost_item_lookup,0)),""),0)</f>
        <v>0</v>
      </c>
      <c r="J203" s="368">
        <f>IF(H203="Yes",IF(G203="","",INDEX(cost_item_lookup_table[Cost Unit],(MATCH(G203,cost_item_lookup_table[Cost Item],0)))),0)</f>
        <v>0</v>
      </c>
      <c r="K203" s="305"/>
      <c r="L203" s="305"/>
      <c r="M203" s="305"/>
      <c r="N203" s="305"/>
      <c r="O203" s="305"/>
      <c r="P203" s="305"/>
      <c r="Q203" s="305"/>
      <c r="R203" s="305"/>
      <c r="S203" s="305"/>
      <c r="T203" s="305"/>
      <c r="U203" s="307">
        <f t="shared" si="16"/>
        <v>0</v>
      </c>
      <c r="V203" s="307">
        <f t="shared" si="17"/>
        <v>0</v>
      </c>
      <c r="W203" s="307">
        <f t="shared" si="18"/>
        <v>0</v>
      </c>
      <c r="X203" s="307">
        <f t="shared" si="19"/>
        <v>0</v>
      </c>
      <c r="Y203" s="308">
        <f t="shared" si="20"/>
        <v>0</v>
      </c>
      <c r="Z203" s="377">
        <f>SUM(Detailed_budget_table[[#This Row],[Y1 Total Cost Budget Line]:[Y5 Total Cost Budget Line]])</f>
        <v>0</v>
      </c>
    </row>
    <row r="204" spans="2:26" ht="15" customHeight="1">
      <c r="B204" s="302"/>
      <c r="C204" s="71"/>
      <c r="D204" s="71"/>
      <c r="E204" s="71"/>
      <c r="F204" s="71"/>
      <c r="G204" s="71"/>
      <c r="H204" s="71"/>
      <c r="I204" s="368">
        <f>IF(Detailed_budget_table[[#This Row],[Unit Cost Available?]]="Yes",IFERROR(INDEX(unit_cost,MATCH(Detailed_budget_table[[#This Row],[Cost Item]],cost_item_lookup,0)),""),0)</f>
        <v>0</v>
      </c>
      <c r="J204" s="368">
        <f>IF(H204="Yes",IF(G204="","",INDEX(cost_item_lookup_table[Cost Unit],(MATCH(G204,cost_item_lookup_table[Cost Item],0)))),0)</f>
        <v>0</v>
      </c>
      <c r="K204" s="305"/>
      <c r="L204" s="305"/>
      <c r="M204" s="305"/>
      <c r="N204" s="305"/>
      <c r="O204" s="305"/>
      <c r="P204" s="305"/>
      <c r="Q204" s="305"/>
      <c r="R204" s="305"/>
      <c r="S204" s="305"/>
      <c r="T204" s="305"/>
      <c r="U204" s="307">
        <f t="shared" si="16"/>
        <v>0</v>
      </c>
      <c r="V204" s="307">
        <f t="shared" si="17"/>
        <v>0</v>
      </c>
      <c r="W204" s="307">
        <f t="shared" si="18"/>
        <v>0</v>
      </c>
      <c r="X204" s="307">
        <f t="shared" si="19"/>
        <v>0</v>
      </c>
      <c r="Y204" s="308">
        <f t="shared" si="20"/>
        <v>0</v>
      </c>
      <c r="Z204" s="377">
        <f>SUM(Detailed_budget_table[[#This Row],[Y1 Total Cost Budget Line]:[Y5 Total Cost Budget Line]])</f>
        <v>0</v>
      </c>
    </row>
    <row r="205" spans="2:26" ht="15" customHeight="1">
      <c r="B205" s="302"/>
      <c r="C205" s="71"/>
      <c r="D205" s="71"/>
      <c r="E205" s="71"/>
      <c r="F205" s="71"/>
      <c r="G205" s="71"/>
      <c r="H205" s="71"/>
      <c r="I205" s="368">
        <f>IF(Detailed_budget_table[[#This Row],[Unit Cost Available?]]="Yes",IFERROR(INDEX(unit_cost,MATCH(Detailed_budget_table[[#This Row],[Cost Item]],cost_item_lookup,0)),""),0)</f>
        <v>0</v>
      </c>
      <c r="J205" s="368">
        <f>IF(H205="Yes",IF(G205="","",INDEX(cost_item_lookup_table[Cost Unit],(MATCH(G205,cost_item_lookup_table[Cost Item],0)))),0)</f>
        <v>0</v>
      </c>
      <c r="K205" s="305"/>
      <c r="L205" s="305"/>
      <c r="M205" s="305"/>
      <c r="N205" s="305"/>
      <c r="O205" s="305"/>
      <c r="P205" s="305"/>
      <c r="Q205" s="305"/>
      <c r="R205" s="305"/>
      <c r="S205" s="305"/>
      <c r="T205" s="305"/>
      <c r="U205" s="307">
        <f t="shared" si="16"/>
        <v>0</v>
      </c>
      <c r="V205" s="307">
        <f t="shared" si="17"/>
        <v>0</v>
      </c>
      <c r="W205" s="307">
        <f t="shared" si="18"/>
        <v>0</v>
      </c>
      <c r="X205" s="307">
        <f t="shared" si="19"/>
        <v>0</v>
      </c>
      <c r="Y205" s="308">
        <f t="shared" si="20"/>
        <v>0</v>
      </c>
      <c r="Z205" s="377">
        <f>SUM(Detailed_budget_table[[#This Row],[Y1 Total Cost Budget Line]:[Y5 Total Cost Budget Line]])</f>
        <v>0</v>
      </c>
    </row>
    <row r="206" spans="2:26" ht="15" customHeight="1">
      <c r="B206" s="302"/>
      <c r="C206" s="71"/>
      <c r="D206" s="71"/>
      <c r="E206" s="71"/>
      <c r="F206" s="71"/>
      <c r="G206" s="71"/>
      <c r="H206" s="71"/>
      <c r="I206" s="368">
        <f>IF(Detailed_budget_table[[#This Row],[Unit Cost Available?]]="Yes",IFERROR(INDEX(unit_cost,MATCH(Detailed_budget_table[[#This Row],[Cost Item]],cost_item_lookup,0)),""),0)</f>
        <v>0</v>
      </c>
      <c r="J206" s="368">
        <f>IF(H206="Yes",IF(G206="","",INDEX(cost_item_lookup_table[Cost Unit],(MATCH(G206,cost_item_lookup_table[Cost Item],0)))),0)</f>
        <v>0</v>
      </c>
      <c r="K206" s="305"/>
      <c r="L206" s="305"/>
      <c r="M206" s="305"/>
      <c r="N206" s="305"/>
      <c r="O206" s="305"/>
      <c r="P206" s="305"/>
      <c r="Q206" s="305"/>
      <c r="R206" s="305"/>
      <c r="S206" s="305"/>
      <c r="T206" s="305"/>
      <c r="U206" s="307">
        <f t="shared" si="16"/>
        <v>0</v>
      </c>
      <c r="V206" s="307">
        <f t="shared" si="17"/>
        <v>0</v>
      </c>
      <c r="W206" s="307">
        <f t="shared" si="18"/>
        <v>0</v>
      </c>
      <c r="X206" s="307">
        <f t="shared" si="19"/>
        <v>0</v>
      </c>
      <c r="Y206" s="308">
        <f t="shared" si="20"/>
        <v>0</v>
      </c>
      <c r="Z206" s="377">
        <f>SUM(Detailed_budget_table[[#This Row],[Y1 Total Cost Budget Line]:[Y5 Total Cost Budget Line]])</f>
        <v>0</v>
      </c>
    </row>
    <row r="207" spans="2:26" ht="15" customHeight="1">
      <c r="B207" s="302"/>
      <c r="C207" s="71"/>
      <c r="D207" s="71"/>
      <c r="E207" s="71"/>
      <c r="F207" s="71"/>
      <c r="G207" s="71"/>
      <c r="H207" s="71"/>
      <c r="I207" s="368">
        <f>IF(Detailed_budget_table[[#This Row],[Unit Cost Available?]]="Yes",IFERROR(INDEX(unit_cost,MATCH(Detailed_budget_table[[#This Row],[Cost Item]],cost_item_lookup,0)),""),0)</f>
        <v>0</v>
      </c>
      <c r="J207" s="368">
        <f>IF(H207="Yes",IF(G207="","",INDEX(cost_item_lookup_table[Cost Unit],(MATCH(G207,cost_item_lookup_table[Cost Item],0)))),0)</f>
        <v>0</v>
      </c>
      <c r="K207" s="305"/>
      <c r="L207" s="305"/>
      <c r="M207" s="305"/>
      <c r="N207" s="305"/>
      <c r="O207" s="305"/>
      <c r="P207" s="305"/>
      <c r="Q207" s="305"/>
      <c r="R207" s="305"/>
      <c r="S207" s="305"/>
      <c r="T207" s="305"/>
      <c r="U207" s="307">
        <f t="shared" si="16"/>
        <v>0</v>
      </c>
      <c r="V207" s="307">
        <f t="shared" si="17"/>
        <v>0</v>
      </c>
      <c r="W207" s="307">
        <f t="shared" si="18"/>
        <v>0</v>
      </c>
      <c r="X207" s="307">
        <f t="shared" si="19"/>
        <v>0</v>
      </c>
      <c r="Y207" s="308">
        <f t="shared" si="20"/>
        <v>0</v>
      </c>
      <c r="Z207" s="377">
        <f>SUM(Detailed_budget_table[[#This Row],[Y1 Total Cost Budget Line]:[Y5 Total Cost Budget Line]])</f>
        <v>0</v>
      </c>
    </row>
    <row r="208" spans="2:26" ht="15" customHeight="1">
      <c r="B208" s="302"/>
      <c r="C208" s="71"/>
      <c r="D208" s="71"/>
      <c r="E208" s="71"/>
      <c r="F208" s="71"/>
      <c r="G208" s="71"/>
      <c r="H208" s="71"/>
      <c r="I208" s="368">
        <f>IF(Detailed_budget_table[[#This Row],[Unit Cost Available?]]="Yes",IFERROR(INDEX(unit_cost,MATCH(Detailed_budget_table[[#This Row],[Cost Item]],cost_item_lookup,0)),""),0)</f>
        <v>0</v>
      </c>
      <c r="J208" s="368">
        <f>IF(H208="Yes",IF(G208="","",INDEX(cost_item_lookup_table[Cost Unit],(MATCH(G208,cost_item_lookup_table[Cost Item],0)))),0)</f>
        <v>0</v>
      </c>
      <c r="K208" s="305"/>
      <c r="L208" s="305"/>
      <c r="M208" s="305"/>
      <c r="N208" s="305"/>
      <c r="O208" s="305"/>
      <c r="P208" s="305"/>
      <c r="Q208" s="305"/>
      <c r="R208" s="305"/>
      <c r="S208" s="305"/>
      <c r="T208" s="305"/>
      <c r="U208" s="307">
        <f t="shared" si="16"/>
        <v>0</v>
      </c>
      <c r="V208" s="307">
        <f t="shared" si="17"/>
        <v>0</v>
      </c>
      <c r="W208" s="307">
        <f t="shared" si="18"/>
        <v>0</v>
      </c>
      <c r="X208" s="307">
        <f t="shared" si="19"/>
        <v>0</v>
      </c>
      <c r="Y208" s="308">
        <f t="shared" si="20"/>
        <v>0</v>
      </c>
      <c r="Z208" s="377">
        <f>SUM(Detailed_budget_table[[#This Row],[Y1 Total Cost Budget Line]:[Y5 Total Cost Budget Line]])</f>
        <v>0</v>
      </c>
    </row>
    <row r="209" spans="2:26" ht="15" customHeight="1">
      <c r="B209" s="302"/>
      <c r="C209" s="71"/>
      <c r="D209" s="71"/>
      <c r="E209" s="71"/>
      <c r="F209" s="71"/>
      <c r="G209" s="71"/>
      <c r="H209" s="71"/>
      <c r="I209" s="368">
        <f>IF(Detailed_budget_table[[#This Row],[Unit Cost Available?]]="Yes",IFERROR(INDEX(unit_cost,MATCH(Detailed_budget_table[[#This Row],[Cost Item]],cost_item_lookup,0)),""),0)</f>
        <v>0</v>
      </c>
      <c r="J209" s="368">
        <f>IF(H209="Yes",IF(G209="","",INDEX(cost_item_lookup_table[Cost Unit],(MATCH(G209,cost_item_lookup_table[Cost Item],0)))),0)</f>
        <v>0</v>
      </c>
      <c r="K209" s="305"/>
      <c r="L209" s="305"/>
      <c r="M209" s="305"/>
      <c r="N209" s="305"/>
      <c r="O209" s="305"/>
      <c r="P209" s="305"/>
      <c r="Q209" s="305"/>
      <c r="R209" s="305"/>
      <c r="S209" s="305"/>
      <c r="T209" s="305"/>
      <c r="U209" s="307">
        <f t="shared" si="16"/>
        <v>0</v>
      </c>
      <c r="V209" s="307">
        <f t="shared" si="17"/>
        <v>0</v>
      </c>
      <c r="W209" s="307">
        <f t="shared" si="18"/>
        <v>0</v>
      </c>
      <c r="X209" s="307">
        <f t="shared" si="19"/>
        <v>0</v>
      </c>
      <c r="Y209" s="308">
        <f t="shared" si="20"/>
        <v>0</v>
      </c>
      <c r="Z209" s="377">
        <f>SUM(Detailed_budget_table[[#This Row],[Y1 Total Cost Budget Line]:[Y5 Total Cost Budget Line]])</f>
        <v>0</v>
      </c>
    </row>
    <row r="210" spans="2:26" ht="15" customHeight="1">
      <c r="B210" s="302"/>
      <c r="C210" s="71"/>
      <c r="D210" s="71"/>
      <c r="E210" s="71"/>
      <c r="F210" s="71"/>
      <c r="G210" s="71"/>
      <c r="H210" s="71"/>
      <c r="I210" s="368">
        <f>IF(Detailed_budget_table[[#This Row],[Unit Cost Available?]]="Yes",IFERROR(INDEX(unit_cost,MATCH(Detailed_budget_table[[#This Row],[Cost Item]],cost_item_lookup,0)),""),0)</f>
        <v>0</v>
      </c>
      <c r="J210" s="368">
        <f>IF(H210="Yes",IF(G210="","",INDEX(cost_item_lookup_table[Cost Unit],(MATCH(G210,cost_item_lookup_table[Cost Item],0)))),0)</f>
        <v>0</v>
      </c>
      <c r="K210" s="305"/>
      <c r="L210" s="305"/>
      <c r="M210" s="305"/>
      <c r="N210" s="305"/>
      <c r="O210" s="305"/>
      <c r="P210" s="305"/>
      <c r="Q210" s="305"/>
      <c r="R210" s="305"/>
      <c r="S210" s="305"/>
      <c r="T210" s="305"/>
      <c r="U210" s="307">
        <f t="shared" si="16"/>
        <v>0</v>
      </c>
      <c r="V210" s="307">
        <f t="shared" si="17"/>
        <v>0</v>
      </c>
      <c r="W210" s="307">
        <f t="shared" si="18"/>
        <v>0</v>
      </c>
      <c r="X210" s="307">
        <f t="shared" si="19"/>
        <v>0</v>
      </c>
      <c r="Y210" s="308">
        <f t="shared" si="20"/>
        <v>0</v>
      </c>
      <c r="Z210" s="377">
        <f>SUM(Detailed_budget_table[[#This Row],[Y1 Total Cost Budget Line]:[Y5 Total Cost Budget Line]])</f>
        <v>0</v>
      </c>
    </row>
    <row r="211" spans="2:26" ht="15" customHeight="1">
      <c r="B211" s="302"/>
      <c r="C211" s="71"/>
      <c r="D211" s="71"/>
      <c r="E211" s="71"/>
      <c r="F211" s="71"/>
      <c r="G211" s="71"/>
      <c r="H211" s="71"/>
      <c r="I211" s="368">
        <f>IF(Detailed_budget_table[[#This Row],[Unit Cost Available?]]="Yes",IFERROR(INDEX(unit_cost,MATCH(Detailed_budget_table[[#This Row],[Cost Item]],cost_item_lookup,0)),""),0)</f>
        <v>0</v>
      </c>
      <c r="J211" s="368">
        <f>IF(H211="Yes",IF(G211="","",INDEX(cost_item_lookup_table[Cost Unit],(MATCH(G211,cost_item_lookup_table[Cost Item],0)))),0)</f>
        <v>0</v>
      </c>
      <c r="K211" s="305"/>
      <c r="L211" s="305"/>
      <c r="M211" s="305"/>
      <c r="N211" s="305"/>
      <c r="O211" s="305"/>
      <c r="P211" s="305"/>
      <c r="Q211" s="305"/>
      <c r="R211" s="305"/>
      <c r="S211" s="305"/>
      <c r="T211" s="305"/>
      <c r="U211" s="307">
        <f t="shared" si="16"/>
        <v>0</v>
      </c>
      <c r="V211" s="307">
        <f t="shared" si="17"/>
        <v>0</v>
      </c>
      <c r="W211" s="307">
        <f t="shared" si="18"/>
        <v>0</v>
      </c>
      <c r="X211" s="307">
        <f t="shared" si="19"/>
        <v>0</v>
      </c>
      <c r="Y211" s="308">
        <f t="shared" si="20"/>
        <v>0</v>
      </c>
      <c r="Z211" s="377">
        <f>SUM(Detailed_budget_table[[#This Row],[Y1 Total Cost Budget Line]:[Y5 Total Cost Budget Line]])</f>
        <v>0</v>
      </c>
    </row>
    <row r="212" spans="2:26" ht="15" customHeight="1">
      <c r="B212" s="302"/>
      <c r="C212" s="71"/>
      <c r="D212" s="71"/>
      <c r="E212" s="71"/>
      <c r="F212" s="71"/>
      <c r="G212" s="71"/>
      <c r="H212" s="71"/>
      <c r="I212" s="368">
        <f>IF(Detailed_budget_table[[#This Row],[Unit Cost Available?]]="Yes",IFERROR(INDEX(unit_cost,MATCH(Detailed_budget_table[[#This Row],[Cost Item]],cost_item_lookup,0)),""),0)</f>
        <v>0</v>
      </c>
      <c r="J212" s="368">
        <f>IF(H212="Yes",IF(G212="","",INDEX(cost_item_lookup_table[Cost Unit],(MATCH(G212,cost_item_lookup_table[Cost Item],0)))),0)</f>
        <v>0</v>
      </c>
      <c r="K212" s="305"/>
      <c r="L212" s="305"/>
      <c r="M212" s="305"/>
      <c r="N212" s="305"/>
      <c r="O212" s="305"/>
      <c r="P212" s="305"/>
      <c r="Q212" s="305"/>
      <c r="R212" s="305"/>
      <c r="S212" s="305"/>
      <c r="T212" s="305"/>
      <c r="U212" s="307">
        <f t="shared" si="16"/>
        <v>0</v>
      </c>
      <c r="V212" s="307">
        <f t="shared" si="17"/>
        <v>0</v>
      </c>
      <c r="W212" s="307">
        <f t="shared" si="18"/>
        <v>0</v>
      </c>
      <c r="X212" s="307">
        <f t="shared" si="19"/>
        <v>0</v>
      </c>
      <c r="Y212" s="308">
        <f t="shared" si="20"/>
        <v>0</v>
      </c>
      <c r="Z212" s="377">
        <f>SUM(Detailed_budget_table[[#This Row],[Y1 Total Cost Budget Line]:[Y5 Total Cost Budget Line]])</f>
        <v>0</v>
      </c>
    </row>
    <row r="213" spans="2:26" ht="15" customHeight="1">
      <c r="B213" s="302"/>
      <c r="C213" s="71"/>
      <c r="D213" s="71"/>
      <c r="E213" s="71"/>
      <c r="F213" s="71"/>
      <c r="G213" s="71"/>
      <c r="H213" s="71"/>
      <c r="I213" s="368">
        <f>IF(Detailed_budget_table[[#This Row],[Unit Cost Available?]]="Yes",IFERROR(INDEX(unit_cost,MATCH(Detailed_budget_table[[#This Row],[Cost Item]],cost_item_lookup,0)),""),0)</f>
        <v>0</v>
      </c>
      <c r="J213" s="368">
        <f>IF(H213="Yes",IF(G213="","",INDEX(cost_item_lookup_table[Cost Unit],(MATCH(G213,cost_item_lookup_table[Cost Item],0)))),0)</f>
        <v>0</v>
      </c>
      <c r="K213" s="305"/>
      <c r="L213" s="305"/>
      <c r="M213" s="305"/>
      <c r="N213" s="305"/>
      <c r="O213" s="305"/>
      <c r="P213" s="305"/>
      <c r="Q213" s="305"/>
      <c r="R213" s="305"/>
      <c r="S213" s="305"/>
      <c r="T213" s="305"/>
      <c r="U213" s="307">
        <f t="shared" si="16"/>
        <v>0</v>
      </c>
      <c r="V213" s="307">
        <f t="shared" si="17"/>
        <v>0</v>
      </c>
      <c r="W213" s="307">
        <f t="shared" si="18"/>
        <v>0</v>
      </c>
      <c r="X213" s="307">
        <f t="shared" si="19"/>
        <v>0</v>
      </c>
      <c r="Y213" s="308">
        <f t="shared" si="20"/>
        <v>0</v>
      </c>
      <c r="Z213" s="377">
        <f>SUM(Detailed_budget_table[[#This Row],[Y1 Total Cost Budget Line]:[Y5 Total Cost Budget Line]])</f>
        <v>0</v>
      </c>
    </row>
    <row r="214" spans="2:26" ht="15" customHeight="1">
      <c r="B214" s="302"/>
      <c r="C214" s="71"/>
      <c r="D214" s="71"/>
      <c r="E214" s="71"/>
      <c r="F214" s="71"/>
      <c r="G214" s="71"/>
      <c r="H214" s="71"/>
      <c r="I214" s="368">
        <f>IF(Detailed_budget_table[[#This Row],[Unit Cost Available?]]="Yes",IFERROR(INDEX(unit_cost,MATCH(Detailed_budget_table[[#This Row],[Cost Item]],cost_item_lookup,0)),""),0)</f>
        <v>0</v>
      </c>
      <c r="J214" s="368">
        <f>IF(H214="Yes",IF(G214="","",INDEX(cost_item_lookup_table[Cost Unit],(MATCH(G214,cost_item_lookup_table[Cost Item],0)))),0)</f>
        <v>0</v>
      </c>
      <c r="K214" s="305"/>
      <c r="L214" s="305"/>
      <c r="M214" s="305"/>
      <c r="N214" s="305"/>
      <c r="O214" s="305"/>
      <c r="P214" s="305"/>
      <c r="Q214" s="305"/>
      <c r="R214" s="305"/>
      <c r="S214" s="305"/>
      <c r="T214" s="305"/>
      <c r="U214" s="307">
        <f t="shared" si="16"/>
        <v>0</v>
      </c>
      <c r="V214" s="307">
        <f t="shared" si="17"/>
        <v>0</v>
      </c>
      <c r="W214" s="307">
        <f t="shared" si="18"/>
        <v>0</v>
      </c>
      <c r="X214" s="307">
        <f t="shared" si="19"/>
        <v>0</v>
      </c>
      <c r="Y214" s="308">
        <f t="shared" si="20"/>
        <v>0</v>
      </c>
      <c r="Z214" s="377">
        <f>SUM(Detailed_budget_table[[#This Row],[Y1 Total Cost Budget Line]:[Y5 Total Cost Budget Line]])</f>
        <v>0</v>
      </c>
    </row>
    <row r="215" spans="2:26" ht="15" customHeight="1">
      <c r="B215" s="302"/>
      <c r="C215" s="71"/>
      <c r="D215" s="71"/>
      <c r="E215" s="71"/>
      <c r="F215" s="71"/>
      <c r="G215" s="71"/>
      <c r="H215" s="71"/>
      <c r="I215" s="368">
        <f>IF(Detailed_budget_table[[#This Row],[Unit Cost Available?]]="Yes",IFERROR(INDEX(unit_cost,MATCH(Detailed_budget_table[[#This Row],[Cost Item]],cost_item_lookup,0)),""),0)</f>
        <v>0</v>
      </c>
      <c r="J215" s="368">
        <f>IF(H215="Yes",IF(G215="","",INDEX(cost_item_lookup_table[Cost Unit],(MATCH(G215,cost_item_lookup_table[Cost Item],0)))),0)</f>
        <v>0</v>
      </c>
      <c r="K215" s="305"/>
      <c r="L215" s="305"/>
      <c r="M215" s="305"/>
      <c r="N215" s="305"/>
      <c r="O215" s="305"/>
      <c r="P215" s="305"/>
      <c r="Q215" s="305"/>
      <c r="R215" s="305"/>
      <c r="S215" s="305"/>
      <c r="T215" s="305"/>
      <c r="U215" s="307">
        <f t="shared" si="16"/>
        <v>0</v>
      </c>
      <c r="V215" s="307">
        <f t="shared" si="17"/>
        <v>0</v>
      </c>
      <c r="W215" s="307">
        <f t="shared" si="18"/>
        <v>0</v>
      </c>
      <c r="X215" s="307">
        <f t="shared" si="19"/>
        <v>0</v>
      </c>
      <c r="Y215" s="308">
        <f t="shared" si="20"/>
        <v>0</v>
      </c>
      <c r="Z215" s="377">
        <f>SUM(Detailed_budget_table[[#This Row],[Y1 Total Cost Budget Line]:[Y5 Total Cost Budget Line]])</f>
        <v>0</v>
      </c>
    </row>
    <row r="216" spans="2:26" ht="15" customHeight="1">
      <c r="B216" s="302"/>
      <c r="C216" s="71"/>
      <c r="D216" s="71"/>
      <c r="E216" s="71"/>
      <c r="F216" s="71"/>
      <c r="G216" s="71"/>
      <c r="H216" s="71"/>
      <c r="I216" s="368">
        <f>IF(Detailed_budget_table[[#This Row],[Unit Cost Available?]]="Yes",IFERROR(INDEX(unit_cost,MATCH(Detailed_budget_table[[#This Row],[Cost Item]],cost_item_lookup,0)),""),0)</f>
        <v>0</v>
      </c>
      <c r="J216" s="368">
        <f>IF(H216="Yes",IF(G216="","",INDEX(cost_item_lookup_table[Cost Unit],(MATCH(G216,cost_item_lookup_table[Cost Item],0)))),0)</f>
        <v>0</v>
      </c>
      <c r="K216" s="305"/>
      <c r="L216" s="305"/>
      <c r="M216" s="305"/>
      <c r="N216" s="305"/>
      <c r="O216" s="305"/>
      <c r="P216" s="305"/>
      <c r="Q216" s="305"/>
      <c r="R216" s="305"/>
      <c r="S216" s="305"/>
      <c r="T216" s="305"/>
      <c r="U216" s="307">
        <f t="shared" si="16"/>
        <v>0</v>
      </c>
      <c r="V216" s="307">
        <f t="shared" si="17"/>
        <v>0</v>
      </c>
      <c r="W216" s="307">
        <f t="shared" si="18"/>
        <v>0</v>
      </c>
      <c r="X216" s="307">
        <f t="shared" si="19"/>
        <v>0</v>
      </c>
      <c r="Y216" s="308">
        <f t="shared" si="20"/>
        <v>0</v>
      </c>
      <c r="Z216" s="377">
        <f>SUM(Detailed_budget_table[[#This Row],[Y1 Total Cost Budget Line]:[Y5 Total Cost Budget Line]])</f>
        <v>0</v>
      </c>
    </row>
    <row r="217" spans="2:26" ht="15" customHeight="1">
      <c r="B217" s="302"/>
      <c r="C217" s="71"/>
      <c r="D217" s="71"/>
      <c r="E217" s="71"/>
      <c r="F217" s="71"/>
      <c r="G217" s="71"/>
      <c r="H217" s="71"/>
      <c r="I217" s="368">
        <f>IF(Detailed_budget_table[[#This Row],[Unit Cost Available?]]="Yes",IFERROR(INDEX(unit_cost,MATCH(Detailed_budget_table[[#This Row],[Cost Item]],cost_item_lookup,0)),""),0)</f>
        <v>0</v>
      </c>
      <c r="J217" s="368">
        <f>IF(H217="Yes",IF(G217="","",INDEX(cost_item_lookup_table[Cost Unit],(MATCH(G217,cost_item_lookup_table[Cost Item],0)))),0)</f>
        <v>0</v>
      </c>
      <c r="K217" s="305"/>
      <c r="L217" s="305"/>
      <c r="M217" s="305"/>
      <c r="N217" s="305"/>
      <c r="O217" s="305"/>
      <c r="P217" s="305"/>
      <c r="Q217" s="305"/>
      <c r="R217" s="305"/>
      <c r="S217" s="305"/>
      <c r="T217" s="305"/>
      <c r="U217" s="307">
        <f t="shared" si="16"/>
        <v>0</v>
      </c>
      <c r="V217" s="307">
        <f t="shared" si="17"/>
        <v>0</v>
      </c>
      <c r="W217" s="307">
        <f t="shared" si="18"/>
        <v>0</v>
      </c>
      <c r="X217" s="307">
        <f t="shared" si="19"/>
        <v>0</v>
      </c>
      <c r="Y217" s="308">
        <f t="shared" si="20"/>
        <v>0</v>
      </c>
      <c r="Z217" s="377">
        <f>SUM(Detailed_budget_table[[#This Row],[Y1 Total Cost Budget Line]:[Y5 Total Cost Budget Line]])</f>
        <v>0</v>
      </c>
    </row>
    <row r="218" spans="2:26" ht="15" customHeight="1">
      <c r="B218" s="302"/>
      <c r="C218" s="71"/>
      <c r="D218" s="71"/>
      <c r="E218" s="71"/>
      <c r="F218" s="71"/>
      <c r="G218" s="71"/>
      <c r="H218" s="71"/>
      <c r="I218" s="368">
        <f>IF(Detailed_budget_table[[#This Row],[Unit Cost Available?]]="Yes",IFERROR(INDEX(unit_cost,MATCH(Detailed_budget_table[[#This Row],[Cost Item]],cost_item_lookup,0)),""),0)</f>
        <v>0</v>
      </c>
      <c r="J218" s="368">
        <f>IF(H218="Yes",IF(G218="","",INDEX(cost_item_lookup_table[Cost Unit],(MATCH(G218,cost_item_lookup_table[Cost Item],0)))),0)</f>
        <v>0</v>
      </c>
      <c r="K218" s="305"/>
      <c r="L218" s="305"/>
      <c r="M218" s="305"/>
      <c r="N218" s="305"/>
      <c r="O218" s="305"/>
      <c r="P218" s="305"/>
      <c r="Q218" s="305"/>
      <c r="R218" s="305"/>
      <c r="S218" s="305"/>
      <c r="T218" s="305"/>
      <c r="U218" s="307">
        <f t="shared" si="16"/>
        <v>0</v>
      </c>
      <c r="V218" s="307">
        <f t="shared" si="17"/>
        <v>0</v>
      </c>
      <c r="W218" s="307">
        <f t="shared" si="18"/>
        <v>0</v>
      </c>
      <c r="X218" s="307">
        <f t="shared" si="19"/>
        <v>0</v>
      </c>
      <c r="Y218" s="308">
        <f t="shared" si="20"/>
        <v>0</v>
      </c>
      <c r="Z218" s="377">
        <f>SUM(Detailed_budget_table[[#This Row],[Y1 Total Cost Budget Line]:[Y5 Total Cost Budget Line]])</f>
        <v>0</v>
      </c>
    </row>
    <row r="219" spans="2:26" ht="15" customHeight="1">
      <c r="B219" s="302"/>
      <c r="C219" s="71"/>
      <c r="D219" s="71"/>
      <c r="E219" s="71"/>
      <c r="F219" s="71"/>
      <c r="G219" s="71"/>
      <c r="H219" s="71"/>
      <c r="I219" s="368">
        <f>IF(Detailed_budget_table[[#This Row],[Unit Cost Available?]]="Yes",IFERROR(INDEX(unit_cost,MATCH(Detailed_budget_table[[#This Row],[Cost Item]],cost_item_lookup,0)),""),0)</f>
        <v>0</v>
      </c>
      <c r="J219" s="368">
        <f>IF(H219="Yes",IF(G219="","",INDEX(cost_item_lookup_table[Cost Unit],(MATCH(G219,cost_item_lookup_table[Cost Item],0)))),0)</f>
        <v>0</v>
      </c>
      <c r="K219" s="305"/>
      <c r="L219" s="305"/>
      <c r="M219" s="305"/>
      <c r="N219" s="305"/>
      <c r="O219" s="305"/>
      <c r="P219" s="305"/>
      <c r="Q219" s="305"/>
      <c r="R219" s="305"/>
      <c r="S219" s="305"/>
      <c r="T219" s="305"/>
      <c r="U219" s="307">
        <f t="shared" si="16"/>
        <v>0</v>
      </c>
      <c r="V219" s="307">
        <f t="shared" si="17"/>
        <v>0</v>
      </c>
      <c r="W219" s="307">
        <f t="shared" si="18"/>
        <v>0</v>
      </c>
      <c r="X219" s="307">
        <f t="shared" si="19"/>
        <v>0</v>
      </c>
      <c r="Y219" s="308">
        <f t="shared" si="20"/>
        <v>0</v>
      </c>
      <c r="Z219" s="377">
        <f>SUM(Detailed_budget_table[[#This Row],[Y1 Total Cost Budget Line]:[Y5 Total Cost Budget Line]])</f>
        <v>0</v>
      </c>
    </row>
    <row r="220" spans="2:26" ht="15" customHeight="1">
      <c r="B220" s="302"/>
      <c r="C220" s="71"/>
      <c r="D220" s="71"/>
      <c r="E220" s="71"/>
      <c r="F220" s="71"/>
      <c r="G220" s="71"/>
      <c r="H220" s="71"/>
      <c r="I220" s="368">
        <f>IF(Detailed_budget_table[[#This Row],[Unit Cost Available?]]="Yes",IFERROR(INDEX(unit_cost,MATCH(Detailed_budget_table[[#This Row],[Cost Item]],cost_item_lookup,0)),""),0)</f>
        <v>0</v>
      </c>
      <c r="J220" s="368">
        <f>IF(H220="Yes",IF(G220="","",INDEX(cost_item_lookup_table[Cost Unit],(MATCH(G220,cost_item_lookup_table[Cost Item],0)))),0)</f>
        <v>0</v>
      </c>
      <c r="K220" s="305"/>
      <c r="L220" s="305"/>
      <c r="M220" s="305"/>
      <c r="N220" s="305"/>
      <c r="O220" s="305"/>
      <c r="P220" s="305"/>
      <c r="Q220" s="305"/>
      <c r="R220" s="305"/>
      <c r="S220" s="305"/>
      <c r="T220" s="305"/>
      <c r="U220" s="307">
        <f t="shared" si="16"/>
        <v>0</v>
      </c>
      <c r="V220" s="307">
        <f t="shared" si="17"/>
        <v>0</v>
      </c>
      <c r="W220" s="307">
        <f t="shared" si="18"/>
        <v>0</v>
      </c>
      <c r="X220" s="307">
        <f t="shared" si="19"/>
        <v>0</v>
      </c>
      <c r="Y220" s="308">
        <f t="shared" si="20"/>
        <v>0</v>
      </c>
      <c r="Z220" s="377">
        <f>SUM(Detailed_budget_table[[#This Row],[Y1 Total Cost Budget Line]:[Y5 Total Cost Budget Line]])</f>
        <v>0</v>
      </c>
    </row>
    <row r="221" spans="2:26" ht="15" customHeight="1">
      <c r="B221" s="302"/>
      <c r="C221" s="71"/>
      <c r="D221" s="71"/>
      <c r="E221" s="71"/>
      <c r="F221" s="71"/>
      <c r="G221" s="71"/>
      <c r="H221" s="71"/>
      <c r="I221" s="368">
        <f>IF(Detailed_budget_table[[#This Row],[Unit Cost Available?]]="Yes",IFERROR(INDEX(unit_cost,MATCH(Detailed_budget_table[[#This Row],[Cost Item]],cost_item_lookup,0)),""),0)</f>
        <v>0</v>
      </c>
      <c r="J221" s="368">
        <f>IF(H221="Yes",IF(G221="","",INDEX(cost_item_lookup_table[Cost Unit],(MATCH(G221,cost_item_lookup_table[Cost Item],0)))),0)</f>
        <v>0</v>
      </c>
      <c r="K221" s="305"/>
      <c r="L221" s="305"/>
      <c r="M221" s="305"/>
      <c r="N221" s="305"/>
      <c r="O221" s="305"/>
      <c r="P221" s="305"/>
      <c r="Q221" s="305"/>
      <c r="R221" s="305"/>
      <c r="S221" s="305"/>
      <c r="T221" s="305"/>
      <c r="U221" s="307">
        <f t="shared" si="16"/>
        <v>0</v>
      </c>
      <c r="V221" s="307">
        <f t="shared" si="17"/>
        <v>0</v>
      </c>
      <c r="W221" s="307">
        <f t="shared" si="18"/>
        <v>0</v>
      </c>
      <c r="X221" s="307">
        <f t="shared" si="19"/>
        <v>0</v>
      </c>
      <c r="Y221" s="308">
        <f t="shared" si="20"/>
        <v>0</v>
      </c>
      <c r="Z221" s="377">
        <f>SUM(Detailed_budget_table[[#This Row],[Y1 Total Cost Budget Line]:[Y5 Total Cost Budget Line]])</f>
        <v>0</v>
      </c>
    </row>
    <row r="222" spans="2:26" ht="15" customHeight="1">
      <c r="B222" s="302"/>
      <c r="C222" s="71"/>
      <c r="D222" s="71"/>
      <c r="E222" s="71"/>
      <c r="F222" s="71"/>
      <c r="G222" s="71"/>
      <c r="H222" s="71"/>
      <c r="I222" s="368">
        <f>IF(Detailed_budget_table[[#This Row],[Unit Cost Available?]]="Yes",IFERROR(INDEX(unit_cost,MATCH(Detailed_budget_table[[#This Row],[Cost Item]],cost_item_lookup,0)),""),0)</f>
        <v>0</v>
      </c>
      <c r="J222" s="368">
        <f>IF(H222="Yes",IF(G222="","",INDEX(cost_item_lookup_table[Cost Unit],(MATCH(G222,cost_item_lookup_table[Cost Item],0)))),0)</f>
        <v>0</v>
      </c>
      <c r="K222" s="305"/>
      <c r="L222" s="305"/>
      <c r="M222" s="305"/>
      <c r="N222" s="305"/>
      <c r="O222" s="305"/>
      <c r="P222" s="305"/>
      <c r="Q222" s="305"/>
      <c r="R222" s="305"/>
      <c r="S222" s="305"/>
      <c r="T222" s="305"/>
      <c r="U222" s="307">
        <f t="shared" si="16"/>
        <v>0</v>
      </c>
      <c r="V222" s="307">
        <f t="shared" si="17"/>
        <v>0</v>
      </c>
      <c r="W222" s="307">
        <f t="shared" si="18"/>
        <v>0</v>
      </c>
      <c r="X222" s="307">
        <f t="shared" si="19"/>
        <v>0</v>
      </c>
      <c r="Y222" s="308">
        <f t="shared" si="20"/>
        <v>0</v>
      </c>
      <c r="Z222" s="377">
        <f>SUM(Detailed_budget_table[[#This Row],[Y1 Total Cost Budget Line]:[Y5 Total Cost Budget Line]])</f>
        <v>0</v>
      </c>
    </row>
    <row r="223" spans="2:26" ht="15" customHeight="1">
      <c r="B223" s="302"/>
      <c r="C223" s="71"/>
      <c r="D223" s="71"/>
      <c r="E223" s="71"/>
      <c r="F223" s="71"/>
      <c r="G223" s="71"/>
      <c r="H223" s="71"/>
      <c r="I223" s="368">
        <f>IF(Detailed_budget_table[[#This Row],[Unit Cost Available?]]="Yes",IFERROR(INDEX(unit_cost,MATCH(Detailed_budget_table[[#This Row],[Cost Item]],cost_item_lookup,0)),""),0)</f>
        <v>0</v>
      </c>
      <c r="J223" s="368">
        <f>IF(H223="Yes",IF(G223="","",INDEX(cost_item_lookup_table[Cost Unit],(MATCH(G223,cost_item_lookup_table[Cost Item],0)))),0)</f>
        <v>0</v>
      </c>
      <c r="K223" s="305"/>
      <c r="L223" s="305"/>
      <c r="M223" s="305"/>
      <c r="N223" s="305"/>
      <c r="O223" s="305"/>
      <c r="P223" s="305"/>
      <c r="Q223" s="305"/>
      <c r="R223" s="305"/>
      <c r="S223" s="305"/>
      <c r="T223" s="305"/>
      <c r="U223" s="307">
        <f t="shared" si="16"/>
        <v>0</v>
      </c>
      <c r="V223" s="307">
        <f t="shared" si="17"/>
        <v>0</v>
      </c>
      <c r="W223" s="307">
        <f t="shared" si="18"/>
        <v>0</v>
      </c>
      <c r="X223" s="307">
        <f t="shared" si="19"/>
        <v>0</v>
      </c>
      <c r="Y223" s="308">
        <f t="shared" si="20"/>
        <v>0</v>
      </c>
      <c r="Z223" s="377">
        <f>SUM(Detailed_budget_table[[#This Row],[Y1 Total Cost Budget Line]:[Y5 Total Cost Budget Line]])</f>
        <v>0</v>
      </c>
    </row>
    <row r="224" spans="2:26" ht="15" customHeight="1">
      <c r="B224" s="302"/>
      <c r="C224" s="71"/>
      <c r="D224" s="71"/>
      <c r="E224" s="71"/>
      <c r="F224" s="71"/>
      <c r="G224" s="71"/>
      <c r="H224" s="71"/>
      <c r="I224" s="368">
        <f>IF(Detailed_budget_table[[#This Row],[Unit Cost Available?]]="Yes",IFERROR(INDEX(unit_cost,MATCH(Detailed_budget_table[[#This Row],[Cost Item]],cost_item_lookup,0)),""),0)</f>
        <v>0</v>
      </c>
      <c r="J224" s="368">
        <f>IF(H224="Yes",IF(G224="","",INDEX(cost_item_lookup_table[Cost Unit],(MATCH(G224,cost_item_lookup_table[Cost Item],0)))),0)</f>
        <v>0</v>
      </c>
      <c r="K224" s="305"/>
      <c r="L224" s="305"/>
      <c r="M224" s="305"/>
      <c r="N224" s="305"/>
      <c r="O224" s="305"/>
      <c r="P224" s="305"/>
      <c r="Q224" s="305"/>
      <c r="R224" s="305"/>
      <c r="S224" s="305"/>
      <c r="T224" s="305"/>
      <c r="U224" s="307">
        <f t="shared" si="16"/>
        <v>0</v>
      </c>
      <c r="V224" s="307">
        <f t="shared" si="17"/>
        <v>0</v>
      </c>
      <c r="W224" s="307">
        <f t="shared" si="18"/>
        <v>0</v>
      </c>
      <c r="X224" s="307">
        <f t="shared" si="19"/>
        <v>0</v>
      </c>
      <c r="Y224" s="308">
        <f t="shared" si="20"/>
        <v>0</v>
      </c>
      <c r="Z224" s="377">
        <f>SUM(Detailed_budget_table[[#This Row],[Y1 Total Cost Budget Line]:[Y5 Total Cost Budget Line]])</f>
        <v>0</v>
      </c>
    </row>
    <row r="225" spans="2:26" ht="15" customHeight="1">
      <c r="B225" s="302"/>
      <c r="C225" s="71"/>
      <c r="D225" s="71"/>
      <c r="E225" s="71"/>
      <c r="F225" s="71"/>
      <c r="G225" s="71"/>
      <c r="H225" s="71"/>
      <c r="I225" s="368">
        <f>IF(Detailed_budget_table[[#This Row],[Unit Cost Available?]]="Yes",IFERROR(INDEX(unit_cost,MATCH(Detailed_budget_table[[#This Row],[Cost Item]],cost_item_lookup,0)),""),0)</f>
        <v>0</v>
      </c>
      <c r="J225" s="368">
        <f>IF(H225="Yes",IF(G225="","",INDEX(cost_item_lookup_table[Cost Unit],(MATCH(G225,cost_item_lookup_table[Cost Item],0)))),0)</f>
        <v>0</v>
      </c>
      <c r="K225" s="305"/>
      <c r="L225" s="305"/>
      <c r="M225" s="305"/>
      <c r="N225" s="305"/>
      <c r="O225" s="305"/>
      <c r="P225" s="305"/>
      <c r="Q225" s="305"/>
      <c r="R225" s="305"/>
      <c r="S225" s="305"/>
      <c r="T225" s="305"/>
      <c r="U225" s="307">
        <f t="shared" si="16"/>
        <v>0</v>
      </c>
      <c r="V225" s="307">
        <f t="shared" si="17"/>
        <v>0</v>
      </c>
      <c r="W225" s="307">
        <f t="shared" si="18"/>
        <v>0</v>
      </c>
      <c r="X225" s="307">
        <f t="shared" si="19"/>
        <v>0</v>
      </c>
      <c r="Y225" s="308">
        <f t="shared" si="20"/>
        <v>0</v>
      </c>
      <c r="Z225" s="377">
        <f>SUM(Detailed_budget_table[[#This Row],[Y1 Total Cost Budget Line]:[Y5 Total Cost Budget Line]])</f>
        <v>0</v>
      </c>
    </row>
    <row r="226" spans="2:26" ht="15" customHeight="1">
      <c r="B226" s="302"/>
      <c r="C226" s="71"/>
      <c r="D226" s="71"/>
      <c r="E226" s="71"/>
      <c r="F226" s="71"/>
      <c r="G226" s="71"/>
      <c r="H226" s="71"/>
      <c r="I226" s="368">
        <f>IF(Detailed_budget_table[[#This Row],[Unit Cost Available?]]="Yes",IFERROR(INDEX(unit_cost,MATCH(Detailed_budget_table[[#This Row],[Cost Item]],cost_item_lookup,0)),""),0)</f>
        <v>0</v>
      </c>
      <c r="J226" s="368">
        <f>IF(H226="Yes",IF(G226="","",INDEX(cost_item_lookup_table[Cost Unit],(MATCH(G226,cost_item_lookup_table[Cost Item],0)))),0)</f>
        <v>0</v>
      </c>
      <c r="K226" s="305"/>
      <c r="L226" s="305"/>
      <c r="M226" s="305"/>
      <c r="N226" s="305"/>
      <c r="O226" s="305"/>
      <c r="P226" s="305"/>
      <c r="Q226" s="305"/>
      <c r="R226" s="305"/>
      <c r="S226" s="305"/>
      <c r="T226" s="305"/>
      <c r="U226" s="307">
        <f t="shared" si="16"/>
        <v>0</v>
      </c>
      <c r="V226" s="307">
        <f t="shared" si="17"/>
        <v>0</v>
      </c>
      <c r="W226" s="307">
        <f t="shared" si="18"/>
        <v>0</v>
      </c>
      <c r="X226" s="307">
        <f t="shared" si="19"/>
        <v>0</v>
      </c>
      <c r="Y226" s="308">
        <f t="shared" si="20"/>
        <v>0</v>
      </c>
      <c r="Z226" s="377">
        <f>SUM(Detailed_budget_table[[#This Row],[Y1 Total Cost Budget Line]:[Y5 Total Cost Budget Line]])</f>
        <v>0</v>
      </c>
    </row>
    <row r="227" spans="2:26" ht="15" customHeight="1">
      <c r="B227" s="302"/>
      <c r="C227" s="71"/>
      <c r="D227" s="71"/>
      <c r="E227" s="71"/>
      <c r="F227" s="71"/>
      <c r="G227" s="71"/>
      <c r="H227" s="71"/>
      <c r="I227" s="368">
        <f>IF(Detailed_budget_table[[#This Row],[Unit Cost Available?]]="Yes",IFERROR(INDEX(unit_cost,MATCH(Detailed_budget_table[[#This Row],[Cost Item]],cost_item_lookup,0)),""),0)</f>
        <v>0</v>
      </c>
      <c r="J227" s="368">
        <f>IF(H227="Yes",IF(G227="","",INDEX(cost_item_lookup_table[Cost Unit],(MATCH(G227,cost_item_lookup_table[Cost Item],0)))),0)</f>
        <v>0</v>
      </c>
      <c r="K227" s="305"/>
      <c r="L227" s="305"/>
      <c r="M227" s="305"/>
      <c r="N227" s="305"/>
      <c r="O227" s="305"/>
      <c r="P227" s="305"/>
      <c r="Q227" s="305"/>
      <c r="R227" s="305"/>
      <c r="S227" s="305"/>
      <c r="T227" s="305"/>
      <c r="U227" s="307">
        <f t="shared" si="16"/>
        <v>0</v>
      </c>
      <c r="V227" s="307">
        <f t="shared" si="17"/>
        <v>0</v>
      </c>
      <c r="W227" s="307">
        <f t="shared" si="18"/>
        <v>0</v>
      </c>
      <c r="X227" s="307">
        <f t="shared" si="19"/>
        <v>0</v>
      </c>
      <c r="Y227" s="308">
        <f t="shared" si="20"/>
        <v>0</v>
      </c>
      <c r="Z227" s="377">
        <f>SUM(Detailed_budget_table[[#This Row],[Y1 Total Cost Budget Line]:[Y5 Total Cost Budget Line]])</f>
        <v>0</v>
      </c>
    </row>
    <row r="228" spans="2:26" ht="15" customHeight="1">
      <c r="B228" s="302"/>
      <c r="C228" s="71"/>
      <c r="D228" s="71"/>
      <c r="E228" s="71"/>
      <c r="F228" s="71"/>
      <c r="G228" s="71"/>
      <c r="H228" s="71"/>
      <c r="I228" s="368">
        <f>IF(Detailed_budget_table[[#This Row],[Unit Cost Available?]]="Yes",IFERROR(INDEX(unit_cost,MATCH(Detailed_budget_table[[#This Row],[Cost Item]],cost_item_lookup,0)),""),0)</f>
        <v>0</v>
      </c>
      <c r="J228" s="368">
        <f>IF(H228="Yes",IF(G228="","",INDEX(cost_item_lookup_table[Cost Unit],(MATCH(G228,cost_item_lookup_table[Cost Item],0)))),0)</f>
        <v>0</v>
      </c>
      <c r="K228" s="305"/>
      <c r="L228" s="305"/>
      <c r="M228" s="305"/>
      <c r="N228" s="305"/>
      <c r="O228" s="305"/>
      <c r="P228" s="305"/>
      <c r="Q228" s="305"/>
      <c r="R228" s="305"/>
      <c r="S228" s="305"/>
      <c r="T228" s="305"/>
      <c r="U228" s="307">
        <f t="shared" si="16"/>
        <v>0</v>
      </c>
      <c r="V228" s="307">
        <f t="shared" si="17"/>
        <v>0</v>
      </c>
      <c r="W228" s="307">
        <f t="shared" si="18"/>
        <v>0</v>
      </c>
      <c r="X228" s="307">
        <f t="shared" si="19"/>
        <v>0</v>
      </c>
      <c r="Y228" s="308">
        <f t="shared" si="20"/>
        <v>0</v>
      </c>
      <c r="Z228" s="377">
        <f>SUM(Detailed_budget_table[[#This Row],[Y1 Total Cost Budget Line]:[Y5 Total Cost Budget Line]])</f>
        <v>0</v>
      </c>
    </row>
    <row r="229" spans="2:26" ht="15" customHeight="1">
      <c r="B229" s="302"/>
      <c r="C229" s="71"/>
      <c r="D229" s="71"/>
      <c r="E229" s="71"/>
      <c r="F229" s="71"/>
      <c r="G229" s="71"/>
      <c r="H229" s="71"/>
      <c r="I229" s="368">
        <f>IF(Detailed_budget_table[[#This Row],[Unit Cost Available?]]="Yes",IFERROR(INDEX(unit_cost,MATCH(Detailed_budget_table[[#This Row],[Cost Item]],cost_item_lookup,0)),""),0)</f>
        <v>0</v>
      </c>
      <c r="J229" s="368">
        <f>IF(H229="Yes",IF(G229="","",INDEX(cost_item_lookup_table[Cost Unit],(MATCH(G229,cost_item_lookup_table[Cost Item],0)))),0)</f>
        <v>0</v>
      </c>
      <c r="K229" s="305"/>
      <c r="L229" s="305"/>
      <c r="M229" s="305"/>
      <c r="N229" s="305"/>
      <c r="O229" s="305"/>
      <c r="P229" s="305"/>
      <c r="Q229" s="305"/>
      <c r="R229" s="305"/>
      <c r="S229" s="305"/>
      <c r="T229" s="305"/>
      <c r="U229" s="307">
        <f t="shared" si="16"/>
        <v>0</v>
      </c>
      <c r="V229" s="307">
        <f t="shared" si="17"/>
        <v>0</v>
      </c>
      <c r="W229" s="307">
        <f t="shared" si="18"/>
        <v>0</v>
      </c>
      <c r="X229" s="307">
        <f t="shared" si="19"/>
        <v>0</v>
      </c>
      <c r="Y229" s="308">
        <f t="shared" si="20"/>
        <v>0</v>
      </c>
      <c r="Z229" s="377">
        <f>SUM(Detailed_budget_table[[#This Row],[Y1 Total Cost Budget Line]:[Y5 Total Cost Budget Line]])</f>
        <v>0</v>
      </c>
    </row>
    <row r="230" spans="2:26" ht="15" customHeight="1">
      <c r="B230" s="302"/>
      <c r="C230" s="71"/>
      <c r="D230" s="71"/>
      <c r="E230" s="71"/>
      <c r="F230" s="71"/>
      <c r="G230" s="71"/>
      <c r="H230" s="71"/>
      <c r="I230" s="368">
        <f>IF(Detailed_budget_table[[#This Row],[Unit Cost Available?]]="Yes",IFERROR(INDEX(unit_cost,MATCH(Detailed_budget_table[[#This Row],[Cost Item]],cost_item_lookup,0)),""),0)</f>
        <v>0</v>
      </c>
      <c r="J230" s="368">
        <f>IF(H230="Yes",IF(G230="","",INDEX(cost_item_lookup_table[Cost Unit],(MATCH(G230,cost_item_lookup_table[Cost Item],0)))),0)</f>
        <v>0</v>
      </c>
      <c r="K230" s="305"/>
      <c r="L230" s="305"/>
      <c r="M230" s="305"/>
      <c r="N230" s="305"/>
      <c r="O230" s="305"/>
      <c r="P230" s="305"/>
      <c r="Q230" s="305"/>
      <c r="R230" s="305"/>
      <c r="S230" s="305"/>
      <c r="T230" s="305"/>
      <c r="U230" s="307">
        <f t="shared" si="16"/>
        <v>0</v>
      </c>
      <c r="V230" s="307">
        <f t="shared" si="17"/>
        <v>0</v>
      </c>
      <c r="W230" s="307">
        <f t="shared" si="18"/>
        <v>0</v>
      </c>
      <c r="X230" s="307">
        <f t="shared" si="19"/>
        <v>0</v>
      </c>
      <c r="Y230" s="308">
        <f t="shared" si="20"/>
        <v>0</v>
      </c>
      <c r="Z230" s="377">
        <f>SUM(Detailed_budget_table[[#This Row],[Y1 Total Cost Budget Line]:[Y5 Total Cost Budget Line]])</f>
        <v>0</v>
      </c>
    </row>
    <row r="231" spans="2:26" ht="15" customHeight="1">
      <c r="B231" s="302"/>
      <c r="C231" s="71"/>
      <c r="D231" s="71"/>
      <c r="E231" s="71"/>
      <c r="F231" s="71"/>
      <c r="G231" s="71"/>
      <c r="H231" s="71"/>
      <c r="I231" s="368">
        <f>IF(Detailed_budget_table[[#This Row],[Unit Cost Available?]]="Yes",IFERROR(INDEX(unit_cost,MATCH(Detailed_budget_table[[#This Row],[Cost Item]],cost_item_lookup,0)),""),0)</f>
        <v>0</v>
      </c>
      <c r="J231" s="368">
        <f>IF(H231="Yes",IF(G231="","",INDEX(cost_item_lookup_table[Cost Unit],(MATCH(G231,cost_item_lookup_table[Cost Item],0)))),0)</f>
        <v>0</v>
      </c>
      <c r="K231" s="305"/>
      <c r="L231" s="305"/>
      <c r="M231" s="305"/>
      <c r="N231" s="305"/>
      <c r="O231" s="305"/>
      <c r="P231" s="305"/>
      <c r="Q231" s="305"/>
      <c r="R231" s="305"/>
      <c r="S231" s="305"/>
      <c r="T231" s="305"/>
      <c r="U231" s="307">
        <f t="shared" si="16"/>
        <v>0</v>
      </c>
      <c r="V231" s="307">
        <f t="shared" si="17"/>
        <v>0</v>
      </c>
      <c r="W231" s="307">
        <f t="shared" si="18"/>
        <v>0</v>
      </c>
      <c r="X231" s="307">
        <f t="shared" si="19"/>
        <v>0</v>
      </c>
      <c r="Y231" s="308">
        <f t="shared" si="20"/>
        <v>0</v>
      </c>
      <c r="Z231" s="377">
        <f>SUM(Detailed_budget_table[[#This Row],[Y1 Total Cost Budget Line]:[Y5 Total Cost Budget Line]])</f>
        <v>0</v>
      </c>
    </row>
    <row r="232" spans="2:26" ht="15" customHeight="1">
      <c r="B232" s="302"/>
      <c r="C232" s="71"/>
      <c r="D232" s="71"/>
      <c r="E232" s="71"/>
      <c r="F232" s="71"/>
      <c r="G232" s="71"/>
      <c r="H232" s="71"/>
      <c r="I232" s="368">
        <f>IF(Detailed_budget_table[[#This Row],[Unit Cost Available?]]="Yes",IFERROR(INDEX(unit_cost,MATCH(Detailed_budget_table[[#This Row],[Cost Item]],cost_item_lookup,0)),""),0)</f>
        <v>0</v>
      </c>
      <c r="J232" s="368">
        <f>IF(H232="Yes",IF(G232="","",INDEX(cost_item_lookup_table[Cost Unit],(MATCH(G232,cost_item_lookup_table[Cost Item],0)))),0)</f>
        <v>0</v>
      </c>
      <c r="K232" s="305"/>
      <c r="L232" s="305"/>
      <c r="M232" s="305"/>
      <c r="N232" s="305"/>
      <c r="O232" s="305"/>
      <c r="P232" s="305"/>
      <c r="Q232" s="305"/>
      <c r="R232" s="305"/>
      <c r="S232" s="305"/>
      <c r="T232" s="305"/>
      <c r="U232" s="307">
        <f t="shared" si="16"/>
        <v>0</v>
      </c>
      <c r="V232" s="307">
        <f t="shared" si="17"/>
        <v>0</v>
      </c>
      <c r="W232" s="307">
        <f t="shared" si="18"/>
        <v>0</v>
      </c>
      <c r="X232" s="307">
        <f t="shared" si="19"/>
        <v>0</v>
      </c>
      <c r="Y232" s="308">
        <f t="shared" si="20"/>
        <v>0</v>
      </c>
      <c r="Z232" s="377">
        <f>SUM(Detailed_budget_table[[#This Row],[Y1 Total Cost Budget Line]:[Y5 Total Cost Budget Line]])</f>
        <v>0</v>
      </c>
    </row>
    <row r="233" spans="2:26" ht="15" customHeight="1">
      <c r="B233" s="302"/>
      <c r="C233" s="71"/>
      <c r="D233" s="71"/>
      <c r="E233" s="71"/>
      <c r="F233" s="71"/>
      <c r="G233" s="71"/>
      <c r="H233" s="71"/>
      <c r="I233" s="368">
        <f>IF(Detailed_budget_table[[#This Row],[Unit Cost Available?]]="Yes",IFERROR(INDEX(unit_cost,MATCH(Detailed_budget_table[[#This Row],[Cost Item]],cost_item_lookup,0)),""),0)</f>
        <v>0</v>
      </c>
      <c r="J233" s="368">
        <f>IF(H233="Yes",IF(G233="","",INDEX(cost_item_lookup_table[Cost Unit],(MATCH(G233,cost_item_lookup_table[Cost Item],0)))),0)</f>
        <v>0</v>
      </c>
      <c r="K233" s="305"/>
      <c r="L233" s="305"/>
      <c r="M233" s="305"/>
      <c r="N233" s="305"/>
      <c r="O233" s="305"/>
      <c r="P233" s="305"/>
      <c r="Q233" s="305"/>
      <c r="R233" s="305"/>
      <c r="S233" s="305"/>
      <c r="T233" s="305"/>
      <c r="U233" s="307">
        <f t="shared" si="16"/>
        <v>0</v>
      </c>
      <c r="V233" s="307">
        <f t="shared" si="17"/>
        <v>0</v>
      </c>
      <c r="W233" s="307">
        <f t="shared" si="18"/>
        <v>0</v>
      </c>
      <c r="X233" s="307">
        <f t="shared" si="19"/>
        <v>0</v>
      </c>
      <c r="Y233" s="308">
        <f t="shared" si="20"/>
        <v>0</v>
      </c>
      <c r="Z233" s="377">
        <f>SUM(Detailed_budget_table[[#This Row],[Y1 Total Cost Budget Line]:[Y5 Total Cost Budget Line]])</f>
        <v>0</v>
      </c>
    </row>
    <row r="234" spans="2:26" ht="15" customHeight="1">
      <c r="B234" s="302"/>
      <c r="C234" s="71"/>
      <c r="D234" s="71"/>
      <c r="E234" s="71"/>
      <c r="F234" s="71"/>
      <c r="G234" s="71"/>
      <c r="H234" s="71"/>
      <c r="I234" s="368">
        <f>IF(Detailed_budget_table[[#This Row],[Unit Cost Available?]]="Yes",IFERROR(INDEX(unit_cost,MATCH(Detailed_budget_table[[#This Row],[Cost Item]],cost_item_lookup,0)),""),0)</f>
        <v>0</v>
      </c>
      <c r="J234" s="368">
        <f>IF(H234="Yes",IF(G234="","",INDEX(cost_item_lookup_table[Cost Unit],(MATCH(G234,cost_item_lookup_table[Cost Item],0)))),0)</f>
        <v>0</v>
      </c>
      <c r="K234" s="305"/>
      <c r="L234" s="305"/>
      <c r="M234" s="305"/>
      <c r="N234" s="305"/>
      <c r="O234" s="305"/>
      <c r="P234" s="305"/>
      <c r="Q234" s="305"/>
      <c r="R234" s="305"/>
      <c r="S234" s="305"/>
      <c r="T234" s="305"/>
      <c r="U234" s="307">
        <f t="shared" si="16"/>
        <v>0</v>
      </c>
      <c r="V234" s="307">
        <f t="shared" si="17"/>
        <v>0</v>
      </c>
      <c r="W234" s="307">
        <f t="shared" si="18"/>
        <v>0</v>
      </c>
      <c r="X234" s="307">
        <f t="shared" si="19"/>
        <v>0</v>
      </c>
      <c r="Y234" s="308">
        <f t="shared" si="20"/>
        <v>0</v>
      </c>
      <c r="Z234" s="377">
        <f>SUM(Detailed_budget_table[[#This Row],[Y1 Total Cost Budget Line]:[Y5 Total Cost Budget Line]])</f>
        <v>0</v>
      </c>
    </row>
    <row r="235" spans="2:26" ht="15" customHeight="1">
      <c r="B235" s="302"/>
      <c r="C235" s="71"/>
      <c r="D235" s="71"/>
      <c r="E235" s="71"/>
      <c r="F235" s="71"/>
      <c r="G235" s="71"/>
      <c r="H235" s="71"/>
      <c r="I235" s="368">
        <f>IF(Detailed_budget_table[[#This Row],[Unit Cost Available?]]="Yes",IFERROR(INDEX(unit_cost,MATCH(Detailed_budget_table[[#This Row],[Cost Item]],cost_item_lookup,0)),""),0)</f>
        <v>0</v>
      </c>
      <c r="J235" s="368">
        <f>IF(H235="Yes",IF(G235="","",INDEX(cost_item_lookup_table[Cost Unit],(MATCH(G235,cost_item_lookup_table[Cost Item],0)))),0)</f>
        <v>0</v>
      </c>
      <c r="K235" s="305"/>
      <c r="L235" s="305"/>
      <c r="M235" s="305"/>
      <c r="N235" s="305"/>
      <c r="O235" s="305"/>
      <c r="P235" s="305"/>
      <c r="Q235" s="305"/>
      <c r="R235" s="305"/>
      <c r="S235" s="305"/>
      <c r="T235" s="305"/>
      <c r="U235" s="307">
        <f t="shared" si="16"/>
        <v>0</v>
      </c>
      <c r="V235" s="307">
        <f t="shared" si="17"/>
        <v>0</v>
      </c>
      <c r="W235" s="307">
        <f t="shared" si="18"/>
        <v>0</v>
      </c>
      <c r="X235" s="307">
        <f t="shared" si="19"/>
        <v>0</v>
      </c>
      <c r="Y235" s="308">
        <f t="shared" si="20"/>
        <v>0</v>
      </c>
      <c r="Z235" s="377">
        <f>SUM(Detailed_budget_table[[#This Row],[Y1 Total Cost Budget Line]:[Y5 Total Cost Budget Line]])</f>
        <v>0</v>
      </c>
    </row>
    <row r="236" spans="2:26" ht="15" customHeight="1">
      <c r="B236" s="302"/>
      <c r="C236" s="71"/>
      <c r="D236" s="71"/>
      <c r="E236" s="71"/>
      <c r="F236" s="71"/>
      <c r="G236" s="71"/>
      <c r="H236" s="71"/>
      <c r="I236" s="368">
        <f>IF(Detailed_budget_table[[#This Row],[Unit Cost Available?]]="Yes",IFERROR(INDEX(unit_cost,MATCH(Detailed_budget_table[[#This Row],[Cost Item]],cost_item_lookup,0)),""),0)</f>
        <v>0</v>
      </c>
      <c r="J236" s="368">
        <f>IF(H236="Yes",IF(G236="","",INDEX(cost_item_lookup_table[Cost Unit],(MATCH(G236,cost_item_lookup_table[Cost Item],0)))),0)</f>
        <v>0</v>
      </c>
      <c r="K236" s="305"/>
      <c r="L236" s="305"/>
      <c r="M236" s="305"/>
      <c r="N236" s="305"/>
      <c r="O236" s="305"/>
      <c r="P236" s="305"/>
      <c r="Q236" s="305"/>
      <c r="R236" s="305"/>
      <c r="S236" s="305"/>
      <c r="T236" s="305"/>
      <c r="U236" s="307">
        <f t="shared" si="16"/>
        <v>0</v>
      </c>
      <c r="V236" s="307">
        <f t="shared" si="17"/>
        <v>0</v>
      </c>
      <c r="W236" s="307">
        <f t="shared" si="18"/>
        <v>0</v>
      </c>
      <c r="X236" s="307">
        <f t="shared" si="19"/>
        <v>0</v>
      </c>
      <c r="Y236" s="308">
        <f t="shared" si="20"/>
        <v>0</v>
      </c>
      <c r="Z236" s="377">
        <f>SUM(Detailed_budget_table[[#This Row],[Y1 Total Cost Budget Line]:[Y5 Total Cost Budget Line]])</f>
        <v>0</v>
      </c>
    </row>
    <row r="237" spans="2:26" ht="15" customHeight="1">
      <c r="B237" s="302"/>
      <c r="C237" s="71"/>
      <c r="D237" s="71"/>
      <c r="E237" s="71"/>
      <c r="F237" s="71"/>
      <c r="G237" s="71"/>
      <c r="H237" s="71"/>
      <c r="I237" s="368">
        <f>IF(Detailed_budget_table[[#This Row],[Unit Cost Available?]]="Yes",IFERROR(INDEX(unit_cost,MATCH(Detailed_budget_table[[#This Row],[Cost Item]],cost_item_lookup,0)),""),0)</f>
        <v>0</v>
      </c>
      <c r="J237" s="368">
        <f>IF(H237="Yes",IF(G237="","",INDEX(cost_item_lookup_table[Cost Unit],(MATCH(G237,cost_item_lookup_table[Cost Item],0)))),0)</f>
        <v>0</v>
      </c>
      <c r="K237" s="305"/>
      <c r="L237" s="305"/>
      <c r="M237" s="305"/>
      <c r="N237" s="305"/>
      <c r="O237" s="305"/>
      <c r="P237" s="305"/>
      <c r="Q237" s="305"/>
      <c r="R237" s="305"/>
      <c r="S237" s="305"/>
      <c r="T237" s="305"/>
      <c r="U237" s="307">
        <f t="shared" si="16"/>
        <v>0</v>
      </c>
      <c r="V237" s="307">
        <f t="shared" si="17"/>
        <v>0</v>
      </c>
      <c r="W237" s="307">
        <f t="shared" si="18"/>
        <v>0</v>
      </c>
      <c r="X237" s="307">
        <f t="shared" si="19"/>
        <v>0</v>
      </c>
      <c r="Y237" s="308">
        <f t="shared" si="20"/>
        <v>0</v>
      </c>
      <c r="Z237" s="377">
        <f>SUM(Detailed_budget_table[[#This Row],[Y1 Total Cost Budget Line]:[Y5 Total Cost Budget Line]])</f>
        <v>0</v>
      </c>
    </row>
    <row r="238" spans="2:26" ht="15" customHeight="1">
      <c r="B238" s="302"/>
      <c r="C238" s="71"/>
      <c r="D238" s="71"/>
      <c r="E238" s="71"/>
      <c r="F238" s="71"/>
      <c r="G238" s="71"/>
      <c r="H238" s="71"/>
      <c r="I238" s="368">
        <f>IF(Detailed_budget_table[[#This Row],[Unit Cost Available?]]="Yes",IFERROR(INDEX(unit_cost,MATCH(Detailed_budget_table[[#This Row],[Cost Item]],cost_item_lookup,0)),""),0)</f>
        <v>0</v>
      </c>
      <c r="J238" s="368">
        <f>IF(H238="Yes",IF(G238="","",INDEX(cost_item_lookup_table[Cost Unit],(MATCH(G238,cost_item_lookup_table[Cost Item],0)))),0)</f>
        <v>0</v>
      </c>
      <c r="K238" s="305"/>
      <c r="L238" s="305"/>
      <c r="M238" s="305"/>
      <c r="N238" s="305"/>
      <c r="O238" s="305"/>
      <c r="P238" s="305"/>
      <c r="Q238" s="305"/>
      <c r="R238" s="305"/>
      <c r="S238" s="305"/>
      <c r="T238" s="305"/>
      <c r="U238" s="307">
        <f t="shared" si="16"/>
        <v>0</v>
      </c>
      <c r="V238" s="307">
        <f t="shared" si="17"/>
        <v>0</v>
      </c>
      <c r="W238" s="307">
        <f t="shared" si="18"/>
        <v>0</v>
      </c>
      <c r="X238" s="307">
        <f t="shared" si="19"/>
        <v>0</v>
      </c>
      <c r="Y238" s="308">
        <f t="shared" si="20"/>
        <v>0</v>
      </c>
      <c r="Z238" s="377">
        <f>SUM(Detailed_budget_table[[#This Row],[Y1 Total Cost Budget Line]:[Y5 Total Cost Budget Line]])</f>
        <v>0</v>
      </c>
    </row>
    <row r="239" spans="2:26" ht="15" customHeight="1">
      <c r="B239" s="302"/>
      <c r="C239" s="71"/>
      <c r="D239" s="71"/>
      <c r="E239" s="71"/>
      <c r="F239" s="71"/>
      <c r="G239" s="71"/>
      <c r="H239" s="71"/>
      <c r="I239" s="368">
        <f>IF(Detailed_budget_table[[#This Row],[Unit Cost Available?]]="Yes",IFERROR(INDEX(unit_cost,MATCH(Detailed_budget_table[[#This Row],[Cost Item]],cost_item_lookup,0)),""),0)</f>
        <v>0</v>
      </c>
      <c r="J239" s="368">
        <f>IF(H239="Yes",IF(G239="","",INDEX(cost_item_lookup_table[Cost Unit],(MATCH(G239,cost_item_lookup_table[Cost Item],0)))),0)</f>
        <v>0</v>
      </c>
      <c r="K239" s="305"/>
      <c r="L239" s="305"/>
      <c r="M239" s="305"/>
      <c r="N239" s="305"/>
      <c r="O239" s="305"/>
      <c r="P239" s="305"/>
      <c r="Q239" s="305"/>
      <c r="R239" s="305"/>
      <c r="S239" s="305"/>
      <c r="T239" s="305"/>
      <c r="U239" s="307">
        <f t="shared" si="16"/>
        <v>0</v>
      </c>
      <c r="V239" s="307">
        <f t="shared" si="17"/>
        <v>0</v>
      </c>
      <c r="W239" s="307">
        <f t="shared" si="18"/>
        <v>0</v>
      </c>
      <c r="X239" s="307">
        <f t="shared" si="19"/>
        <v>0</v>
      </c>
      <c r="Y239" s="308">
        <f t="shared" si="20"/>
        <v>0</v>
      </c>
      <c r="Z239" s="377">
        <f>SUM(Detailed_budget_table[[#This Row],[Y1 Total Cost Budget Line]:[Y5 Total Cost Budget Line]])</f>
        <v>0</v>
      </c>
    </row>
    <row r="240" spans="2:26" ht="15" customHeight="1">
      <c r="B240" s="302"/>
      <c r="C240" s="71"/>
      <c r="D240" s="71"/>
      <c r="E240" s="71"/>
      <c r="F240" s="71"/>
      <c r="G240" s="71"/>
      <c r="H240" s="71"/>
      <c r="I240" s="368">
        <f>IF(Detailed_budget_table[[#This Row],[Unit Cost Available?]]="Yes",IFERROR(INDEX(unit_cost,MATCH(Detailed_budget_table[[#This Row],[Cost Item]],cost_item_lookup,0)),""),0)</f>
        <v>0</v>
      </c>
      <c r="J240" s="368">
        <f>IF(H240="Yes",IF(G240="","",INDEX(cost_item_lookup_table[Cost Unit],(MATCH(G240,cost_item_lookup_table[Cost Item],0)))),0)</f>
        <v>0</v>
      </c>
      <c r="K240" s="305"/>
      <c r="L240" s="305"/>
      <c r="M240" s="305"/>
      <c r="N240" s="305"/>
      <c r="O240" s="305"/>
      <c r="P240" s="305"/>
      <c r="Q240" s="305"/>
      <c r="R240" s="305"/>
      <c r="S240" s="305"/>
      <c r="T240" s="305"/>
      <c r="U240" s="307">
        <f t="shared" si="16"/>
        <v>0</v>
      </c>
      <c r="V240" s="307">
        <f t="shared" si="17"/>
        <v>0</v>
      </c>
      <c r="W240" s="307">
        <f t="shared" si="18"/>
        <v>0</v>
      </c>
      <c r="X240" s="307">
        <f t="shared" si="19"/>
        <v>0</v>
      </c>
      <c r="Y240" s="308">
        <f t="shared" si="20"/>
        <v>0</v>
      </c>
      <c r="Z240" s="377">
        <f>SUM(Detailed_budget_table[[#This Row],[Y1 Total Cost Budget Line]:[Y5 Total Cost Budget Line]])</f>
        <v>0</v>
      </c>
    </row>
    <row r="241" spans="2:26" ht="15" customHeight="1">
      <c r="B241" s="302"/>
      <c r="C241" s="71"/>
      <c r="D241" s="71"/>
      <c r="E241" s="71"/>
      <c r="F241" s="71"/>
      <c r="G241" s="71"/>
      <c r="H241" s="71"/>
      <c r="I241" s="368">
        <f>IF(Detailed_budget_table[[#This Row],[Unit Cost Available?]]="Yes",IFERROR(INDEX(unit_cost,MATCH(Detailed_budget_table[[#This Row],[Cost Item]],cost_item_lookup,0)),""),0)</f>
        <v>0</v>
      </c>
      <c r="J241" s="368">
        <f>IF(H241="Yes",IF(G241="","",INDEX(cost_item_lookup_table[Cost Unit],(MATCH(G241,cost_item_lookup_table[Cost Item],0)))),0)</f>
        <v>0</v>
      </c>
      <c r="K241" s="305"/>
      <c r="L241" s="305"/>
      <c r="M241" s="305"/>
      <c r="N241" s="305"/>
      <c r="O241" s="305"/>
      <c r="P241" s="305"/>
      <c r="Q241" s="305"/>
      <c r="R241" s="305"/>
      <c r="S241" s="305"/>
      <c r="T241" s="305"/>
      <c r="U241" s="307">
        <f t="shared" si="16"/>
        <v>0</v>
      </c>
      <c r="V241" s="307">
        <f t="shared" si="17"/>
        <v>0</v>
      </c>
      <c r="W241" s="307">
        <f t="shared" si="18"/>
        <v>0</v>
      </c>
      <c r="X241" s="307">
        <f t="shared" si="19"/>
        <v>0</v>
      </c>
      <c r="Y241" s="308">
        <f t="shared" si="20"/>
        <v>0</v>
      </c>
      <c r="Z241" s="377">
        <f>SUM(Detailed_budget_table[[#This Row],[Y1 Total Cost Budget Line]:[Y5 Total Cost Budget Line]])</f>
        <v>0</v>
      </c>
    </row>
    <row r="242" spans="2:26" ht="15" customHeight="1">
      <c r="B242" s="302"/>
      <c r="C242" s="71"/>
      <c r="D242" s="71"/>
      <c r="E242" s="71"/>
      <c r="F242" s="71"/>
      <c r="G242" s="71"/>
      <c r="H242" s="71"/>
      <c r="I242" s="368">
        <f>IF(Detailed_budget_table[[#This Row],[Unit Cost Available?]]="Yes",IFERROR(INDEX(unit_cost,MATCH(Detailed_budget_table[[#This Row],[Cost Item]],cost_item_lookup,0)),""),0)</f>
        <v>0</v>
      </c>
      <c r="J242" s="368">
        <f>IF(H242="Yes",IF(G242="","",INDEX(cost_item_lookup_table[Cost Unit],(MATCH(G242,cost_item_lookup_table[Cost Item],0)))),0)</f>
        <v>0</v>
      </c>
      <c r="K242" s="305"/>
      <c r="L242" s="305"/>
      <c r="M242" s="305"/>
      <c r="N242" s="305"/>
      <c r="O242" s="305"/>
      <c r="P242" s="305"/>
      <c r="Q242" s="305"/>
      <c r="R242" s="305"/>
      <c r="S242" s="305"/>
      <c r="T242" s="305"/>
      <c r="U242" s="307">
        <f t="shared" si="16"/>
        <v>0</v>
      </c>
      <c r="V242" s="307">
        <f t="shared" si="17"/>
        <v>0</v>
      </c>
      <c r="W242" s="307">
        <f t="shared" si="18"/>
        <v>0</v>
      </c>
      <c r="X242" s="307">
        <f t="shared" si="19"/>
        <v>0</v>
      </c>
      <c r="Y242" s="308">
        <f t="shared" si="20"/>
        <v>0</v>
      </c>
      <c r="Z242" s="377">
        <f>SUM(Detailed_budget_table[[#This Row],[Y1 Total Cost Budget Line]:[Y5 Total Cost Budget Line]])</f>
        <v>0</v>
      </c>
    </row>
    <row r="243" spans="2:26" ht="15" customHeight="1">
      <c r="B243" s="302"/>
      <c r="C243" s="71"/>
      <c r="D243" s="71"/>
      <c r="E243" s="71"/>
      <c r="F243" s="71"/>
      <c r="G243" s="71"/>
      <c r="H243" s="71"/>
      <c r="I243" s="368">
        <f>IF(Detailed_budget_table[[#This Row],[Unit Cost Available?]]="Yes",IFERROR(INDEX(unit_cost,MATCH(Detailed_budget_table[[#This Row],[Cost Item]],cost_item_lookup,0)),""),0)</f>
        <v>0</v>
      </c>
      <c r="J243" s="368">
        <f>IF(H243="Yes",IF(G243="","",INDEX(cost_item_lookup_table[Cost Unit],(MATCH(G243,cost_item_lookup_table[Cost Item],0)))),0)</f>
        <v>0</v>
      </c>
      <c r="K243" s="305"/>
      <c r="L243" s="305"/>
      <c r="M243" s="305"/>
      <c r="N243" s="305"/>
      <c r="O243" s="305"/>
      <c r="P243" s="305"/>
      <c r="Q243" s="305"/>
      <c r="R243" s="305"/>
      <c r="S243" s="305"/>
      <c r="T243" s="305"/>
      <c r="U243" s="307">
        <f t="shared" si="16"/>
        <v>0</v>
      </c>
      <c r="V243" s="307">
        <f t="shared" si="17"/>
        <v>0</v>
      </c>
      <c r="W243" s="307">
        <f t="shared" si="18"/>
        <v>0</v>
      </c>
      <c r="X243" s="307">
        <f t="shared" si="19"/>
        <v>0</v>
      </c>
      <c r="Y243" s="308">
        <f t="shared" si="20"/>
        <v>0</v>
      </c>
      <c r="Z243" s="377">
        <f>SUM(Detailed_budget_table[[#This Row],[Y1 Total Cost Budget Line]:[Y5 Total Cost Budget Line]])</f>
        <v>0</v>
      </c>
    </row>
    <row r="244" spans="2:26" ht="15" customHeight="1">
      <c r="B244" s="302"/>
      <c r="C244" s="71"/>
      <c r="D244" s="71"/>
      <c r="E244" s="71"/>
      <c r="F244" s="71"/>
      <c r="G244" s="71"/>
      <c r="H244" s="71"/>
      <c r="I244" s="368">
        <f>IF(Detailed_budget_table[[#This Row],[Unit Cost Available?]]="Yes",IFERROR(INDEX(unit_cost,MATCH(Detailed_budget_table[[#This Row],[Cost Item]],cost_item_lookup,0)),""),0)</f>
        <v>0</v>
      </c>
      <c r="J244" s="368">
        <f>IF(H244="Yes",IF(G244="","",INDEX(cost_item_lookup_table[Cost Unit],(MATCH(G244,cost_item_lookup_table[Cost Item],0)))),0)</f>
        <v>0</v>
      </c>
      <c r="K244" s="305"/>
      <c r="L244" s="305"/>
      <c r="M244" s="305"/>
      <c r="N244" s="305"/>
      <c r="O244" s="305"/>
      <c r="P244" s="305"/>
      <c r="Q244" s="305"/>
      <c r="R244" s="305"/>
      <c r="S244" s="305"/>
      <c r="T244" s="305"/>
      <c r="U244" s="307">
        <f t="shared" si="16"/>
        <v>0</v>
      </c>
      <c r="V244" s="307">
        <f t="shared" si="17"/>
        <v>0</v>
      </c>
      <c r="W244" s="307">
        <f t="shared" si="18"/>
        <v>0</v>
      </c>
      <c r="X244" s="307">
        <f t="shared" si="19"/>
        <v>0</v>
      </c>
      <c r="Y244" s="308">
        <f t="shared" si="20"/>
        <v>0</v>
      </c>
      <c r="Z244" s="377">
        <f>SUM(Detailed_budget_table[[#This Row],[Y1 Total Cost Budget Line]:[Y5 Total Cost Budget Line]])</f>
        <v>0</v>
      </c>
    </row>
    <row r="245" spans="2:26" ht="15" customHeight="1">
      <c r="B245" s="302"/>
      <c r="C245" s="71"/>
      <c r="D245" s="71"/>
      <c r="E245" s="71"/>
      <c r="F245" s="71"/>
      <c r="G245" s="71"/>
      <c r="H245" s="71"/>
      <c r="I245" s="368">
        <f>IF(Detailed_budget_table[[#This Row],[Unit Cost Available?]]="Yes",IFERROR(INDEX(unit_cost,MATCH(Detailed_budget_table[[#This Row],[Cost Item]],cost_item_lookup,0)),""),0)</f>
        <v>0</v>
      </c>
      <c r="J245" s="368">
        <f>IF(H245="Yes",IF(G245="","",INDEX(cost_item_lookup_table[Cost Unit],(MATCH(G245,cost_item_lookup_table[Cost Item],0)))),0)</f>
        <v>0</v>
      </c>
      <c r="K245" s="305"/>
      <c r="L245" s="305"/>
      <c r="M245" s="305"/>
      <c r="N245" s="305"/>
      <c r="O245" s="305"/>
      <c r="P245" s="305"/>
      <c r="Q245" s="305"/>
      <c r="R245" s="305"/>
      <c r="S245" s="305"/>
      <c r="T245" s="305"/>
      <c r="U245" s="307">
        <f t="shared" si="16"/>
        <v>0</v>
      </c>
      <c r="V245" s="307">
        <f t="shared" si="17"/>
        <v>0</v>
      </c>
      <c r="W245" s="307">
        <f t="shared" si="18"/>
        <v>0</v>
      </c>
      <c r="X245" s="307">
        <f t="shared" si="19"/>
        <v>0</v>
      </c>
      <c r="Y245" s="308">
        <f t="shared" si="20"/>
        <v>0</v>
      </c>
      <c r="Z245" s="377">
        <f>SUM(Detailed_budget_table[[#This Row],[Y1 Total Cost Budget Line]:[Y5 Total Cost Budget Line]])</f>
        <v>0</v>
      </c>
    </row>
    <row r="246" spans="2:26" ht="15" customHeight="1">
      <c r="B246" s="302"/>
      <c r="C246" s="71"/>
      <c r="D246" s="71"/>
      <c r="E246" s="71"/>
      <c r="F246" s="71"/>
      <c r="G246" s="71"/>
      <c r="H246" s="71"/>
      <c r="I246" s="368">
        <f>IF(Detailed_budget_table[[#This Row],[Unit Cost Available?]]="Yes",IFERROR(INDEX(unit_cost,MATCH(Detailed_budget_table[[#This Row],[Cost Item]],cost_item_lookup,0)),""),0)</f>
        <v>0</v>
      </c>
      <c r="J246" s="368">
        <f>IF(H246="Yes",IF(G246="","",INDEX(cost_item_lookup_table[Cost Unit],(MATCH(G246,cost_item_lookup_table[Cost Item],0)))),0)</f>
        <v>0</v>
      </c>
      <c r="K246" s="305"/>
      <c r="L246" s="305"/>
      <c r="M246" s="305"/>
      <c r="N246" s="305"/>
      <c r="O246" s="305"/>
      <c r="P246" s="305"/>
      <c r="Q246" s="305"/>
      <c r="R246" s="305"/>
      <c r="S246" s="305"/>
      <c r="T246" s="305"/>
      <c r="U246" s="307">
        <f t="shared" si="16"/>
        <v>0</v>
      </c>
      <c r="V246" s="307">
        <f t="shared" si="17"/>
        <v>0</v>
      </c>
      <c r="W246" s="307">
        <f t="shared" si="18"/>
        <v>0</v>
      </c>
      <c r="X246" s="307">
        <f t="shared" si="19"/>
        <v>0</v>
      </c>
      <c r="Y246" s="308">
        <f t="shared" si="20"/>
        <v>0</v>
      </c>
      <c r="Z246" s="377">
        <f>SUM(Detailed_budget_table[[#This Row],[Y1 Total Cost Budget Line]:[Y5 Total Cost Budget Line]])</f>
        <v>0</v>
      </c>
    </row>
    <row r="247" spans="2:26" ht="15" customHeight="1">
      <c r="B247" s="302"/>
      <c r="C247" s="71"/>
      <c r="D247" s="71"/>
      <c r="E247" s="71"/>
      <c r="F247" s="71"/>
      <c r="G247" s="71"/>
      <c r="H247" s="71"/>
      <c r="I247" s="368">
        <f>IF(Detailed_budget_table[[#This Row],[Unit Cost Available?]]="Yes",IFERROR(INDEX(unit_cost,MATCH(Detailed_budget_table[[#This Row],[Cost Item]],cost_item_lookup,0)),""),0)</f>
        <v>0</v>
      </c>
      <c r="J247" s="368">
        <f>IF(H247="Yes",IF(G247="","",INDEX(cost_item_lookup_table[Cost Unit],(MATCH(G247,cost_item_lookup_table[Cost Item],0)))),0)</f>
        <v>0</v>
      </c>
      <c r="K247" s="305"/>
      <c r="L247" s="305"/>
      <c r="M247" s="305"/>
      <c r="N247" s="305"/>
      <c r="O247" s="305"/>
      <c r="P247" s="305"/>
      <c r="Q247" s="305"/>
      <c r="R247" s="305"/>
      <c r="S247" s="305"/>
      <c r="T247" s="305"/>
      <c r="U247" s="307">
        <f t="shared" si="16"/>
        <v>0</v>
      </c>
      <c r="V247" s="307">
        <f t="shared" si="17"/>
        <v>0</v>
      </c>
      <c r="W247" s="307">
        <f t="shared" si="18"/>
        <v>0</v>
      </c>
      <c r="X247" s="307">
        <f t="shared" si="19"/>
        <v>0</v>
      </c>
      <c r="Y247" s="308">
        <f t="shared" si="20"/>
        <v>0</v>
      </c>
      <c r="Z247" s="377">
        <f>SUM(Detailed_budget_table[[#This Row],[Y1 Total Cost Budget Line]:[Y5 Total Cost Budget Line]])</f>
        <v>0</v>
      </c>
    </row>
    <row r="248" spans="2:26" ht="15" customHeight="1">
      <c r="B248" s="302"/>
      <c r="C248" s="71"/>
      <c r="D248" s="71"/>
      <c r="E248" s="71"/>
      <c r="F248" s="71"/>
      <c r="G248" s="71"/>
      <c r="H248" s="71"/>
      <c r="I248" s="368">
        <f>IF(Detailed_budget_table[[#This Row],[Unit Cost Available?]]="Yes",IFERROR(INDEX(unit_cost,MATCH(Detailed_budget_table[[#This Row],[Cost Item]],cost_item_lookup,0)),""),0)</f>
        <v>0</v>
      </c>
      <c r="J248" s="368">
        <f>IF(H248="Yes",IF(G248="","",INDEX(cost_item_lookup_table[Cost Unit],(MATCH(G248,cost_item_lookup_table[Cost Item],0)))),0)</f>
        <v>0</v>
      </c>
      <c r="K248" s="305"/>
      <c r="L248" s="305"/>
      <c r="M248" s="305"/>
      <c r="N248" s="305"/>
      <c r="O248" s="305"/>
      <c r="P248" s="305"/>
      <c r="Q248" s="305"/>
      <c r="R248" s="305"/>
      <c r="S248" s="305"/>
      <c r="T248" s="305"/>
      <c r="U248" s="307">
        <f t="shared" si="16"/>
        <v>0</v>
      </c>
      <c r="V248" s="307">
        <f t="shared" si="17"/>
        <v>0</v>
      </c>
      <c r="W248" s="307">
        <f t="shared" si="18"/>
        <v>0</v>
      </c>
      <c r="X248" s="307">
        <f t="shared" si="19"/>
        <v>0</v>
      </c>
      <c r="Y248" s="308">
        <f t="shared" si="20"/>
        <v>0</v>
      </c>
      <c r="Z248" s="377">
        <f>SUM(Detailed_budget_table[[#This Row],[Y1 Total Cost Budget Line]:[Y5 Total Cost Budget Line]])</f>
        <v>0</v>
      </c>
    </row>
    <row r="249" spans="2:26" ht="15" customHeight="1">
      <c r="B249" s="302"/>
      <c r="C249" s="71"/>
      <c r="D249" s="71"/>
      <c r="E249" s="71"/>
      <c r="F249" s="71"/>
      <c r="G249" s="71"/>
      <c r="H249" s="71"/>
      <c r="I249" s="368">
        <f>IF(Detailed_budget_table[[#This Row],[Unit Cost Available?]]="Yes",IFERROR(INDEX(unit_cost,MATCH(Detailed_budget_table[[#This Row],[Cost Item]],cost_item_lookup,0)),""),0)</f>
        <v>0</v>
      </c>
      <c r="J249" s="368">
        <f>IF(H249="Yes",IF(G249="","",INDEX(cost_item_lookup_table[Cost Unit],(MATCH(G249,cost_item_lookup_table[Cost Item],0)))),0)</f>
        <v>0</v>
      </c>
      <c r="K249" s="305"/>
      <c r="L249" s="305"/>
      <c r="M249" s="305"/>
      <c r="N249" s="305"/>
      <c r="O249" s="305"/>
      <c r="P249" s="305"/>
      <c r="Q249" s="305"/>
      <c r="R249" s="305"/>
      <c r="S249" s="305"/>
      <c r="T249" s="305"/>
      <c r="U249" s="307">
        <f t="shared" si="16"/>
        <v>0</v>
      </c>
      <c r="V249" s="307">
        <f t="shared" si="17"/>
        <v>0</v>
      </c>
      <c r="W249" s="307">
        <f t="shared" si="18"/>
        <v>0</v>
      </c>
      <c r="X249" s="307">
        <f t="shared" si="19"/>
        <v>0</v>
      </c>
      <c r="Y249" s="308">
        <f t="shared" si="20"/>
        <v>0</v>
      </c>
      <c r="Z249" s="377">
        <f>SUM(Detailed_budget_table[[#This Row],[Y1 Total Cost Budget Line]:[Y5 Total Cost Budget Line]])</f>
        <v>0</v>
      </c>
    </row>
    <row r="250" spans="2:26" ht="15" customHeight="1">
      <c r="B250" s="302"/>
      <c r="C250" s="71"/>
      <c r="D250" s="71"/>
      <c r="E250" s="71"/>
      <c r="F250" s="71"/>
      <c r="G250" s="71"/>
      <c r="H250" s="71"/>
      <c r="I250" s="368">
        <f>IF(Detailed_budget_table[[#This Row],[Unit Cost Available?]]="Yes",IFERROR(INDEX(unit_cost,MATCH(Detailed_budget_table[[#This Row],[Cost Item]],cost_item_lookup,0)),""),0)</f>
        <v>0</v>
      </c>
      <c r="J250" s="368">
        <f>IF(H250="Yes",IF(G250="","",INDEX(cost_item_lookup_table[Cost Unit],(MATCH(G250,cost_item_lookup_table[Cost Item],0)))),0)</f>
        <v>0</v>
      </c>
      <c r="K250" s="305"/>
      <c r="L250" s="305"/>
      <c r="M250" s="305"/>
      <c r="N250" s="305"/>
      <c r="O250" s="305"/>
      <c r="P250" s="305"/>
      <c r="Q250" s="305"/>
      <c r="R250" s="305"/>
      <c r="S250" s="305"/>
      <c r="T250" s="305"/>
      <c r="U250" s="307">
        <f t="shared" si="16"/>
        <v>0</v>
      </c>
      <c r="V250" s="307">
        <f t="shared" si="17"/>
        <v>0</v>
      </c>
      <c r="W250" s="307">
        <f t="shared" si="18"/>
        <v>0</v>
      </c>
      <c r="X250" s="307">
        <f t="shared" si="19"/>
        <v>0</v>
      </c>
      <c r="Y250" s="308">
        <f t="shared" si="20"/>
        <v>0</v>
      </c>
      <c r="Z250" s="377">
        <f>SUM(Detailed_budget_table[[#This Row],[Y1 Total Cost Budget Line]:[Y5 Total Cost Budget Line]])</f>
        <v>0</v>
      </c>
    </row>
    <row r="251" spans="2:26" ht="15" customHeight="1">
      <c r="B251" s="302"/>
      <c r="C251" s="71"/>
      <c r="D251" s="71"/>
      <c r="E251" s="71"/>
      <c r="F251" s="71"/>
      <c r="G251" s="71"/>
      <c r="H251" s="71"/>
      <c r="I251" s="368">
        <f>IF(Detailed_budget_table[[#This Row],[Unit Cost Available?]]="Yes",IFERROR(INDEX(unit_cost,MATCH(Detailed_budget_table[[#This Row],[Cost Item]],cost_item_lookup,0)),""),0)</f>
        <v>0</v>
      </c>
      <c r="J251" s="368">
        <f>IF(H251="Yes",IF(G251="","",INDEX(cost_item_lookup_table[Cost Unit],(MATCH(G251,cost_item_lookup_table[Cost Item],0)))),0)</f>
        <v>0</v>
      </c>
      <c r="K251" s="305"/>
      <c r="L251" s="305"/>
      <c r="M251" s="305"/>
      <c r="N251" s="305"/>
      <c r="O251" s="305"/>
      <c r="P251" s="305"/>
      <c r="Q251" s="305"/>
      <c r="R251" s="305"/>
      <c r="S251" s="305"/>
      <c r="T251" s="305"/>
      <c r="U251" s="307">
        <f t="shared" si="16"/>
        <v>0</v>
      </c>
      <c r="V251" s="307">
        <f t="shared" si="17"/>
        <v>0</v>
      </c>
      <c r="W251" s="307">
        <f t="shared" si="18"/>
        <v>0</v>
      </c>
      <c r="X251" s="307">
        <f t="shared" si="19"/>
        <v>0</v>
      </c>
      <c r="Y251" s="308">
        <f t="shared" si="20"/>
        <v>0</v>
      </c>
      <c r="Z251" s="377">
        <f>SUM(Detailed_budget_table[[#This Row],[Y1 Total Cost Budget Line]:[Y5 Total Cost Budget Line]])</f>
        <v>0</v>
      </c>
    </row>
    <row r="252" spans="2:26" ht="15" customHeight="1">
      <c r="B252" s="302"/>
      <c r="C252" s="71"/>
      <c r="D252" s="71"/>
      <c r="E252" s="71"/>
      <c r="F252" s="71"/>
      <c r="G252" s="71"/>
      <c r="H252" s="71"/>
      <c r="I252" s="368">
        <f>IF(Detailed_budget_table[[#This Row],[Unit Cost Available?]]="Yes",IFERROR(INDEX(unit_cost,MATCH(Detailed_budget_table[[#This Row],[Cost Item]],cost_item_lookup,0)),""),0)</f>
        <v>0</v>
      </c>
      <c r="J252" s="368">
        <f>IF(H252="Yes",IF(G252="","",INDEX(cost_item_lookup_table[Cost Unit],(MATCH(G252,cost_item_lookup_table[Cost Item],0)))),0)</f>
        <v>0</v>
      </c>
      <c r="K252" s="305"/>
      <c r="L252" s="305"/>
      <c r="M252" s="305"/>
      <c r="N252" s="305"/>
      <c r="O252" s="305"/>
      <c r="P252" s="305"/>
      <c r="Q252" s="305"/>
      <c r="R252" s="305"/>
      <c r="S252" s="305"/>
      <c r="T252" s="305"/>
      <c r="U252" s="307">
        <f t="shared" si="16"/>
        <v>0</v>
      </c>
      <c r="V252" s="307">
        <f t="shared" si="17"/>
        <v>0</v>
      </c>
      <c r="W252" s="307">
        <f t="shared" si="18"/>
        <v>0</v>
      </c>
      <c r="X252" s="307">
        <f t="shared" si="19"/>
        <v>0</v>
      </c>
      <c r="Y252" s="308">
        <f t="shared" si="20"/>
        <v>0</v>
      </c>
      <c r="Z252" s="377">
        <f>SUM(Detailed_budget_table[[#This Row],[Y1 Total Cost Budget Line]:[Y5 Total Cost Budget Line]])</f>
        <v>0</v>
      </c>
    </row>
    <row r="253" spans="2:26" ht="15" customHeight="1">
      <c r="B253" s="302"/>
      <c r="C253" s="71"/>
      <c r="D253" s="71"/>
      <c r="E253" s="71"/>
      <c r="F253" s="71"/>
      <c r="G253" s="71"/>
      <c r="H253" s="71"/>
      <c r="I253" s="368">
        <f>IF(Detailed_budget_table[[#This Row],[Unit Cost Available?]]="Yes",IFERROR(INDEX(unit_cost,MATCH(Detailed_budget_table[[#This Row],[Cost Item]],cost_item_lookup,0)),""),0)</f>
        <v>0</v>
      </c>
      <c r="J253" s="368">
        <f>IF(H253="Yes",IF(G253="","",INDEX(cost_item_lookup_table[Cost Unit],(MATCH(G253,cost_item_lookup_table[Cost Item],0)))),0)</f>
        <v>0</v>
      </c>
      <c r="K253" s="305"/>
      <c r="L253" s="305"/>
      <c r="M253" s="305"/>
      <c r="N253" s="305"/>
      <c r="O253" s="305"/>
      <c r="P253" s="305"/>
      <c r="Q253" s="305"/>
      <c r="R253" s="305"/>
      <c r="S253" s="305"/>
      <c r="T253" s="305"/>
      <c r="U253" s="307">
        <f t="shared" si="16"/>
        <v>0</v>
      </c>
      <c r="V253" s="307">
        <f t="shared" si="17"/>
        <v>0</v>
      </c>
      <c r="W253" s="307">
        <f t="shared" si="18"/>
        <v>0</v>
      </c>
      <c r="X253" s="307">
        <f t="shared" si="19"/>
        <v>0</v>
      </c>
      <c r="Y253" s="308">
        <f t="shared" si="20"/>
        <v>0</v>
      </c>
      <c r="Z253" s="377">
        <f>SUM(Detailed_budget_table[[#This Row],[Y1 Total Cost Budget Line]:[Y5 Total Cost Budget Line]])</f>
        <v>0</v>
      </c>
    </row>
    <row r="254" spans="2:26" ht="15" customHeight="1">
      <c r="B254" s="302"/>
      <c r="C254" s="71"/>
      <c r="D254" s="71"/>
      <c r="E254" s="71"/>
      <c r="F254" s="71"/>
      <c r="G254" s="71"/>
      <c r="H254" s="71"/>
      <c r="I254" s="368">
        <f>IF(Detailed_budget_table[[#This Row],[Unit Cost Available?]]="Yes",IFERROR(INDEX(unit_cost,MATCH(Detailed_budget_table[[#This Row],[Cost Item]],cost_item_lookup,0)),""),0)</f>
        <v>0</v>
      </c>
      <c r="J254" s="368">
        <f>IF(H254="Yes",IF(G254="","",INDEX(cost_item_lookup_table[Cost Unit],(MATCH(G254,cost_item_lookup_table[Cost Item],0)))),0)</f>
        <v>0</v>
      </c>
      <c r="K254" s="305"/>
      <c r="L254" s="305"/>
      <c r="M254" s="305"/>
      <c r="N254" s="305"/>
      <c r="O254" s="305"/>
      <c r="P254" s="305"/>
      <c r="Q254" s="305"/>
      <c r="R254" s="305"/>
      <c r="S254" s="305"/>
      <c r="T254" s="305"/>
      <c r="U254" s="307">
        <f t="shared" si="16"/>
        <v>0</v>
      </c>
      <c r="V254" s="307">
        <f t="shared" si="17"/>
        <v>0</v>
      </c>
      <c r="W254" s="307">
        <f t="shared" si="18"/>
        <v>0</v>
      </c>
      <c r="X254" s="307">
        <f t="shared" si="19"/>
        <v>0</v>
      </c>
      <c r="Y254" s="308">
        <f t="shared" si="20"/>
        <v>0</v>
      </c>
      <c r="Z254" s="377">
        <f>SUM(Detailed_budget_table[[#This Row],[Y1 Total Cost Budget Line]:[Y5 Total Cost Budget Line]])</f>
        <v>0</v>
      </c>
    </row>
    <row r="255" spans="2:26" ht="15" customHeight="1">
      <c r="B255" s="302"/>
      <c r="C255" s="71"/>
      <c r="D255" s="71"/>
      <c r="E255" s="71"/>
      <c r="F255" s="71"/>
      <c r="G255" s="71"/>
      <c r="H255" s="71"/>
      <c r="I255" s="368">
        <f>IF(Detailed_budget_table[[#This Row],[Unit Cost Available?]]="Yes",IFERROR(INDEX(unit_cost,MATCH(Detailed_budget_table[[#This Row],[Cost Item]],cost_item_lookup,0)),""),0)</f>
        <v>0</v>
      </c>
      <c r="J255" s="368">
        <f>IF(H255="Yes",IF(G255="","",INDEX(cost_item_lookup_table[Cost Unit],(MATCH(G255,cost_item_lookup_table[Cost Item],0)))),0)</f>
        <v>0</v>
      </c>
      <c r="K255" s="305"/>
      <c r="L255" s="305"/>
      <c r="M255" s="305"/>
      <c r="N255" s="305"/>
      <c r="O255" s="305"/>
      <c r="P255" s="305"/>
      <c r="Q255" s="305"/>
      <c r="R255" s="305"/>
      <c r="S255" s="305"/>
      <c r="T255" s="305"/>
      <c r="U255" s="307">
        <f t="shared" si="16"/>
        <v>0</v>
      </c>
      <c r="V255" s="307">
        <f t="shared" si="17"/>
        <v>0</v>
      </c>
      <c r="W255" s="307">
        <f t="shared" si="18"/>
        <v>0</v>
      </c>
      <c r="X255" s="307">
        <f t="shared" si="19"/>
        <v>0</v>
      </c>
      <c r="Y255" s="308">
        <f t="shared" si="20"/>
        <v>0</v>
      </c>
      <c r="Z255" s="377">
        <f>SUM(Detailed_budget_table[[#This Row],[Y1 Total Cost Budget Line]:[Y5 Total Cost Budget Line]])</f>
        <v>0</v>
      </c>
    </row>
    <row r="256" spans="2:26" ht="15" customHeight="1">
      <c r="B256" s="302"/>
      <c r="C256" s="71"/>
      <c r="D256" s="71"/>
      <c r="E256" s="71"/>
      <c r="F256" s="71"/>
      <c r="G256" s="71"/>
      <c r="H256" s="71"/>
      <c r="I256" s="368">
        <f>IF(Detailed_budget_table[[#This Row],[Unit Cost Available?]]="Yes",IFERROR(INDEX(unit_cost,MATCH(Detailed_budget_table[[#This Row],[Cost Item]],cost_item_lookup,0)),""),0)</f>
        <v>0</v>
      </c>
      <c r="J256" s="368">
        <f>IF(H256="Yes",IF(G256="","",INDEX(cost_item_lookup_table[Cost Unit],(MATCH(G256,cost_item_lookup_table[Cost Item],0)))),0)</f>
        <v>0</v>
      </c>
      <c r="K256" s="305"/>
      <c r="L256" s="305"/>
      <c r="M256" s="305"/>
      <c r="N256" s="305"/>
      <c r="O256" s="305"/>
      <c r="P256" s="305"/>
      <c r="Q256" s="305"/>
      <c r="R256" s="305"/>
      <c r="S256" s="305"/>
      <c r="T256" s="305"/>
      <c r="U256" s="307">
        <f t="shared" si="16"/>
        <v>0</v>
      </c>
      <c r="V256" s="307">
        <f t="shared" si="17"/>
        <v>0</v>
      </c>
      <c r="W256" s="307">
        <f t="shared" si="18"/>
        <v>0</v>
      </c>
      <c r="X256" s="307">
        <f t="shared" si="19"/>
        <v>0</v>
      </c>
      <c r="Y256" s="308">
        <f t="shared" si="20"/>
        <v>0</v>
      </c>
      <c r="Z256" s="377">
        <f>SUM(Detailed_budget_table[[#This Row],[Y1 Total Cost Budget Line]:[Y5 Total Cost Budget Line]])</f>
        <v>0</v>
      </c>
    </row>
    <row r="257" spans="2:26" ht="15" customHeight="1">
      <c r="B257" s="302"/>
      <c r="C257" s="71"/>
      <c r="D257" s="71"/>
      <c r="E257" s="71"/>
      <c r="F257" s="71"/>
      <c r="G257" s="71"/>
      <c r="H257" s="71"/>
      <c r="I257" s="368">
        <f>IF(Detailed_budget_table[[#This Row],[Unit Cost Available?]]="Yes",IFERROR(INDEX(unit_cost,MATCH(Detailed_budget_table[[#This Row],[Cost Item]],cost_item_lookup,0)),""),0)</f>
        <v>0</v>
      </c>
      <c r="J257" s="368">
        <f>IF(H257="Yes",IF(G257="","",INDEX(cost_item_lookup_table[Cost Unit],(MATCH(G257,cost_item_lookup_table[Cost Item],0)))),0)</f>
        <v>0</v>
      </c>
      <c r="K257" s="305"/>
      <c r="L257" s="305"/>
      <c r="M257" s="305"/>
      <c r="N257" s="305"/>
      <c r="O257" s="305"/>
      <c r="P257" s="305"/>
      <c r="Q257" s="305"/>
      <c r="R257" s="305"/>
      <c r="S257" s="305"/>
      <c r="T257" s="305"/>
      <c r="U257" s="307">
        <f t="shared" si="16"/>
        <v>0</v>
      </c>
      <c r="V257" s="307">
        <f t="shared" si="17"/>
        <v>0</v>
      </c>
      <c r="W257" s="307">
        <f t="shared" si="18"/>
        <v>0</v>
      </c>
      <c r="X257" s="307">
        <f t="shared" si="19"/>
        <v>0</v>
      </c>
      <c r="Y257" s="308">
        <f t="shared" si="20"/>
        <v>0</v>
      </c>
      <c r="Z257" s="377">
        <f>SUM(Detailed_budget_table[[#This Row],[Y1 Total Cost Budget Line]:[Y5 Total Cost Budget Line]])</f>
        <v>0</v>
      </c>
    </row>
    <row r="258" spans="2:26" ht="15" customHeight="1">
      <c r="B258" s="302"/>
      <c r="C258" s="71"/>
      <c r="D258" s="71"/>
      <c r="E258" s="71"/>
      <c r="F258" s="71"/>
      <c r="G258" s="71"/>
      <c r="H258" s="71"/>
      <c r="I258" s="368">
        <f>IF(Detailed_budget_table[[#This Row],[Unit Cost Available?]]="Yes",IFERROR(INDEX(unit_cost,MATCH(Detailed_budget_table[[#This Row],[Cost Item]],cost_item_lookup,0)),""),0)</f>
        <v>0</v>
      </c>
      <c r="J258" s="368">
        <f>IF(H258="Yes",IF(G258="","",INDEX(cost_item_lookup_table[Cost Unit],(MATCH(G258,cost_item_lookup_table[Cost Item],0)))),0)</f>
        <v>0</v>
      </c>
      <c r="K258" s="305"/>
      <c r="L258" s="305"/>
      <c r="M258" s="305"/>
      <c r="N258" s="305"/>
      <c r="O258" s="305"/>
      <c r="P258" s="305"/>
      <c r="Q258" s="305"/>
      <c r="R258" s="305"/>
      <c r="S258" s="305"/>
      <c r="T258" s="305"/>
      <c r="U258" s="307">
        <f t="shared" si="16"/>
        <v>0</v>
      </c>
      <c r="V258" s="307">
        <f t="shared" si="17"/>
        <v>0</v>
      </c>
      <c r="W258" s="307">
        <f t="shared" si="18"/>
        <v>0</v>
      </c>
      <c r="X258" s="307">
        <f t="shared" si="19"/>
        <v>0</v>
      </c>
      <c r="Y258" s="308">
        <f t="shared" si="20"/>
        <v>0</v>
      </c>
      <c r="Z258" s="377">
        <f>SUM(Detailed_budget_table[[#This Row],[Y1 Total Cost Budget Line]:[Y5 Total Cost Budget Line]])</f>
        <v>0</v>
      </c>
    </row>
    <row r="259" spans="2:26" ht="15" customHeight="1">
      <c r="B259" s="302"/>
      <c r="C259" s="71"/>
      <c r="D259" s="71"/>
      <c r="E259" s="71"/>
      <c r="F259" s="71"/>
      <c r="G259" s="71"/>
      <c r="H259" s="71"/>
      <c r="I259" s="368">
        <f>IF(Detailed_budget_table[[#This Row],[Unit Cost Available?]]="Yes",IFERROR(INDEX(unit_cost,MATCH(Detailed_budget_table[[#This Row],[Cost Item]],cost_item_lookup,0)),""),0)</f>
        <v>0</v>
      </c>
      <c r="J259" s="368">
        <f>IF(H259="Yes",IF(G259="","",INDEX(cost_item_lookup_table[Cost Unit],(MATCH(G259,cost_item_lookup_table[Cost Item],0)))),0)</f>
        <v>0</v>
      </c>
      <c r="K259" s="305"/>
      <c r="L259" s="305"/>
      <c r="M259" s="305"/>
      <c r="N259" s="305"/>
      <c r="O259" s="305"/>
      <c r="P259" s="305"/>
      <c r="Q259" s="305"/>
      <c r="R259" s="305"/>
      <c r="S259" s="305"/>
      <c r="T259" s="305"/>
      <c r="U259" s="307">
        <f t="shared" si="16"/>
        <v>0</v>
      </c>
      <c r="V259" s="307">
        <f t="shared" si="17"/>
        <v>0</v>
      </c>
      <c r="W259" s="307">
        <f t="shared" si="18"/>
        <v>0</v>
      </c>
      <c r="X259" s="307">
        <f t="shared" si="19"/>
        <v>0</v>
      </c>
      <c r="Y259" s="308">
        <f t="shared" si="20"/>
        <v>0</v>
      </c>
      <c r="Z259" s="377">
        <f>SUM(Detailed_budget_table[[#This Row],[Y1 Total Cost Budget Line]:[Y5 Total Cost Budget Line]])</f>
        <v>0</v>
      </c>
    </row>
    <row r="260" spans="2:26" ht="15" customHeight="1">
      <c r="B260" s="302"/>
      <c r="C260" s="71"/>
      <c r="D260" s="71"/>
      <c r="E260" s="71"/>
      <c r="F260" s="71"/>
      <c r="G260" s="71"/>
      <c r="H260" s="71"/>
      <c r="I260" s="368">
        <f>IF(Detailed_budget_table[[#This Row],[Unit Cost Available?]]="Yes",IFERROR(INDEX(unit_cost,MATCH(Detailed_budget_table[[#This Row],[Cost Item]],cost_item_lookup,0)),""),0)</f>
        <v>0</v>
      </c>
      <c r="J260" s="368">
        <f>IF(H260="Yes",IF(G260="","",INDEX(cost_item_lookup_table[Cost Unit],(MATCH(G260,cost_item_lookup_table[Cost Item],0)))),0)</f>
        <v>0</v>
      </c>
      <c r="K260" s="305"/>
      <c r="L260" s="305"/>
      <c r="M260" s="305"/>
      <c r="N260" s="305"/>
      <c r="O260" s="305"/>
      <c r="P260" s="305"/>
      <c r="Q260" s="305"/>
      <c r="R260" s="305"/>
      <c r="S260" s="305"/>
      <c r="T260" s="305"/>
      <c r="U260" s="307">
        <f t="shared" si="16"/>
        <v>0</v>
      </c>
      <c r="V260" s="307">
        <f t="shared" si="17"/>
        <v>0</v>
      </c>
      <c r="W260" s="307">
        <f t="shared" si="18"/>
        <v>0</v>
      </c>
      <c r="X260" s="307">
        <f t="shared" si="19"/>
        <v>0</v>
      </c>
      <c r="Y260" s="308">
        <f t="shared" si="20"/>
        <v>0</v>
      </c>
      <c r="Z260" s="377">
        <f>SUM(Detailed_budget_table[[#This Row],[Y1 Total Cost Budget Line]:[Y5 Total Cost Budget Line]])</f>
        <v>0</v>
      </c>
    </row>
    <row r="261" spans="2:26" ht="15" customHeight="1">
      <c r="B261" s="302"/>
      <c r="C261" s="71"/>
      <c r="D261" s="71"/>
      <c r="E261" s="71"/>
      <c r="F261" s="71"/>
      <c r="G261" s="71"/>
      <c r="H261" s="71"/>
      <c r="I261" s="368">
        <f>IF(Detailed_budget_table[[#This Row],[Unit Cost Available?]]="Yes",IFERROR(INDEX(unit_cost,MATCH(Detailed_budget_table[[#This Row],[Cost Item]],cost_item_lookup,0)),""),0)</f>
        <v>0</v>
      </c>
      <c r="J261" s="368">
        <f>IF(H261="Yes",IF(G261="","",INDEX(cost_item_lookup_table[Cost Unit],(MATCH(G261,cost_item_lookup_table[Cost Item],0)))),0)</f>
        <v>0</v>
      </c>
      <c r="K261" s="305"/>
      <c r="L261" s="305"/>
      <c r="M261" s="305"/>
      <c r="N261" s="305"/>
      <c r="O261" s="305"/>
      <c r="P261" s="305"/>
      <c r="Q261" s="305"/>
      <c r="R261" s="305"/>
      <c r="S261" s="305"/>
      <c r="T261" s="305"/>
      <c r="U261" s="307">
        <f t="shared" si="16"/>
        <v>0</v>
      </c>
      <c r="V261" s="307">
        <f t="shared" si="17"/>
        <v>0</v>
      </c>
      <c r="W261" s="307">
        <f t="shared" si="18"/>
        <v>0</v>
      </c>
      <c r="X261" s="307">
        <f t="shared" si="19"/>
        <v>0</v>
      </c>
      <c r="Y261" s="308">
        <f t="shared" si="20"/>
        <v>0</v>
      </c>
      <c r="Z261" s="377">
        <f>SUM(Detailed_budget_table[[#This Row],[Y1 Total Cost Budget Line]:[Y5 Total Cost Budget Line]])</f>
        <v>0</v>
      </c>
    </row>
    <row r="262" spans="2:26" ht="15" customHeight="1">
      <c r="B262" s="302"/>
      <c r="C262" s="71"/>
      <c r="D262" s="71"/>
      <c r="E262" s="71"/>
      <c r="F262" s="71"/>
      <c r="G262" s="71"/>
      <c r="H262" s="71"/>
      <c r="I262" s="368">
        <f>IF(Detailed_budget_table[[#This Row],[Unit Cost Available?]]="Yes",IFERROR(INDEX(unit_cost,MATCH(Detailed_budget_table[[#This Row],[Cost Item]],cost_item_lookup,0)),""),0)</f>
        <v>0</v>
      </c>
      <c r="J262" s="368">
        <f>IF(H262="Yes",IF(G262="","",INDEX(cost_item_lookup_table[Cost Unit],(MATCH(G262,cost_item_lookup_table[Cost Item],0)))),0)</f>
        <v>0</v>
      </c>
      <c r="K262" s="305"/>
      <c r="L262" s="305"/>
      <c r="M262" s="305"/>
      <c r="N262" s="305"/>
      <c r="O262" s="305"/>
      <c r="P262" s="305"/>
      <c r="Q262" s="305"/>
      <c r="R262" s="305"/>
      <c r="S262" s="305"/>
      <c r="T262" s="305"/>
      <c r="U262" s="307">
        <f t="shared" si="16"/>
        <v>0</v>
      </c>
      <c r="V262" s="307">
        <f t="shared" si="17"/>
        <v>0</v>
      </c>
      <c r="W262" s="307">
        <f t="shared" si="18"/>
        <v>0</v>
      </c>
      <c r="X262" s="307">
        <f t="shared" si="19"/>
        <v>0</v>
      </c>
      <c r="Y262" s="308">
        <f t="shared" si="20"/>
        <v>0</v>
      </c>
      <c r="Z262" s="377">
        <f>SUM(Detailed_budget_table[[#This Row],[Y1 Total Cost Budget Line]:[Y5 Total Cost Budget Line]])</f>
        <v>0</v>
      </c>
    </row>
    <row r="263" spans="2:26" ht="15" customHeight="1">
      <c r="B263" s="302"/>
      <c r="C263" s="71"/>
      <c r="D263" s="71"/>
      <c r="E263" s="71"/>
      <c r="F263" s="71"/>
      <c r="G263" s="71"/>
      <c r="H263" s="71"/>
      <c r="I263" s="368">
        <f>IF(Detailed_budget_table[[#This Row],[Unit Cost Available?]]="Yes",IFERROR(INDEX(unit_cost,MATCH(Detailed_budget_table[[#This Row],[Cost Item]],cost_item_lookup,0)),""),0)</f>
        <v>0</v>
      </c>
      <c r="J263" s="368">
        <f>IF(H263="Yes",IF(G263="","",INDEX(cost_item_lookup_table[Cost Unit],(MATCH(G263,cost_item_lookup_table[Cost Item],0)))),0)</f>
        <v>0</v>
      </c>
      <c r="K263" s="305"/>
      <c r="L263" s="305"/>
      <c r="M263" s="305"/>
      <c r="N263" s="305"/>
      <c r="O263" s="305"/>
      <c r="P263" s="305"/>
      <c r="Q263" s="305"/>
      <c r="R263" s="305"/>
      <c r="S263" s="305"/>
      <c r="T263" s="305"/>
      <c r="U263" s="307">
        <f t="shared" ref="U263:U326" si="21">IF(IF(OR(K263="",L263="",$I263=""),"",K263*L263*$I263)="",0,K263*L263*$I263)</f>
        <v>0</v>
      </c>
      <c r="V263" s="307">
        <f t="shared" ref="V263:V326" si="22">IF(IF(OR(M263="",N263="",$I263=""),"",M263*N263*$I263)="",0,M263*N263*$I263)</f>
        <v>0</v>
      </c>
      <c r="W263" s="307">
        <f t="shared" ref="W263:W326" si="23">IF(IF(OR(O263="",P263="",$I263=""),"",O263*P263*$I263)="",0,O263*P263*$I263)</f>
        <v>0</v>
      </c>
      <c r="X263" s="307">
        <f t="shared" ref="X263:X326" si="24">IF(IF(OR(Q263="",R263="",$I263=""),"",Q263*R263*$I263)="",0,Q263*R263*$I263)</f>
        <v>0</v>
      </c>
      <c r="Y263" s="308">
        <f t="shared" ref="Y263:Y326" si="25">IF(IF(OR(S263="",T263="",$I263=""),"",S263*T263*$I263)="",0,S263*T263*$I263)</f>
        <v>0</v>
      </c>
      <c r="Z263" s="377">
        <f>SUM(Detailed_budget_table[[#This Row],[Y1 Total Cost Budget Line]:[Y5 Total Cost Budget Line]])</f>
        <v>0</v>
      </c>
    </row>
    <row r="264" spans="2:26" ht="15" customHeight="1">
      <c r="B264" s="302"/>
      <c r="C264" s="71"/>
      <c r="D264" s="71"/>
      <c r="E264" s="71"/>
      <c r="F264" s="71"/>
      <c r="G264" s="71"/>
      <c r="H264" s="71"/>
      <c r="I264" s="368">
        <f>IF(Detailed_budget_table[[#This Row],[Unit Cost Available?]]="Yes",IFERROR(INDEX(unit_cost,MATCH(Detailed_budget_table[[#This Row],[Cost Item]],cost_item_lookup,0)),""),0)</f>
        <v>0</v>
      </c>
      <c r="J264" s="368">
        <f>IF(H264="Yes",IF(G264="","",INDEX(cost_item_lookup_table[Cost Unit],(MATCH(G264,cost_item_lookup_table[Cost Item],0)))),0)</f>
        <v>0</v>
      </c>
      <c r="K264" s="305"/>
      <c r="L264" s="305"/>
      <c r="M264" s="305"/>
      <c r="N264" s="305"/>
      <c r="O264" s="305"/>
      <c r="P264" s="305"/>
      <c r="Q264" s="305"/>
      <c r="R264" s="305"/>
      <c r="S264" s="305"/>
      <c r="T264" s="305"/>
      <c r="U264" s="307">
        <f t="shared" si="21"/>
        <v>0</v>
      </c>
      <c r="V264" s="307">
        <f t="shared" si="22"/>
        <v>0</v>
      </c>
      <c r="W264" s="307">
        <f t="shared" si="23"/>
        <v>0</v>
      </c>
      <c r="X264" s="307">
        <f t="shared" si="24"/>
        <v>0</v>
      </c>
      <c r="Y264" s="308">
        <f t="shared" si="25"/>
        <v>0</v>
      </c>
      <c r="Z264" s="377">
        <f>SUM(Detailed_budget_table[[#This Row],[Y1 Total Cost Budget Line]:[Y5 Total Cost Budget Line]])</f>
        <v>0</v>
      </c>
    </row>
    <row r="265" spans="2:26" ht="15" customHeight="1">
      <c r="B265" s="302"/>
      <c r="C265" s="71"/>
      <c r="D265" s="71"/>
      <c r="E265" s="71"/>
      <c r="F265" s="71"/>
      <c r="G265" s="71"/>
      <c r="H265" s="71"/>
      <c r="I265" s="368">
        <f>IF(Detailed_budget_table[[#This Row],[Unit Cost Available?]]="Yes",IFERROR(INDEX(unit_cost,MATCH(Detailed_budget_table[[#This Row],[Cost Item]],cost_item_lookup,0)),""),0)</f>
        <v>0</v>
      </c>
      <c r="J265" s="368">
        <f>IF(H265="Yes",IF(G265="","",INDEX(cost_item_lookup_table[Cost Unit],(MATCH(G265,cost_item_lookup_table[Cost Item],0)))),0)</f>
        <v>0</v>
      </c>
      <c r="K265" s="305"/>
      <c r="L265" s="305"/>
      <c r="M265" s="305"/>
      <c r="N265" s="305"/>
      <c r="O265" s="305"/>
      <c r="P265" s="305"/>
      <c r="Q265" s="305"/>
      <c r="R265" s="305"/>
      <c r="S265" s="305"/>
      <c r="T265" s="305"/>
      <c r="U265" s="307">
        <f t="shared" si="21"/>
        <v>0</v>
      </c>
      <c r="V265" s="307">
        <f t="shared" si="22"/>
        <v>0</v>
      </c>
      <c r="W265" s="307">
        <f t="shared" si="23"/>
        <v>0</v>
      </c>
      <c r="X265" s="307">
        <f t="shared" si="24"/>
        <v>0</v>
      </c>
      <c r="Y265" s="308">
        <f t="shared" si="25"/>
        <v>0</v>
      </c>
      <c r="Z265" s="377">
        <f>SUM(Detailed_budget_table[[#This Row],[Y1 Total Cost Budget Line]:[Y5 Total Cost Budget Line]])</f>
        <v>0</v>
      </c>
    </row>
    <row r="266" spans="2:26" ht="15" customHeight="1">
      <c r="B266" s="302"/>
      <c r="C266" s="71"/>
      <c r="D266" s="71"/>
      <c r="E266" s="71"/>
      <c r="F266" s="71"/>
      <c r="G266" s="71"/>
      <c r="H266" s="71"/>
      <c r="I266" s="368">
        <f>IF(Detailed_budget_table[[#This Row],[Unit Cost Available?]]="Yes",IFERROR(INDEX(unit_cost,MATCH(Detailed_budget_table[[#This Row],[Cost Item]],cost_item_lookup,0)),""),0)</f>
        <v>0</v>
      </c>
      <c r="J266" s="368">
        <f>IF(H266="Yes",IF(G266="","",INDEX(cost_item_lookup_table[Cost Unit],(MATCH(G266,cost_item_lookup_table[Cost Item],0)))),0)</f>
        <v>0</v>
      </c>
      <c r="K266" s="305"/>
      <c r="L266" s="305"/>
      <c r="M266" s="305"/>
      <c r="N266" s="305"/>
      <c r="O266" s="305"/>
      <c r="P266" s="305"/>
      <c r="Q266" s="305"/>
      <c r="R266" s="305"/>
      <c r="S266" s="305"/>
      <c r="T266" s="305"/>
      <c r="U266" s="307">
        <f t="shared" si="21"/>
        <v>0</v>
      </c>
      <c r="V266" s="307">
        <f t="shared" si="22"/>
        <v>0</v>
      </c>
      <c r="W266" s="307">
        <f t="shared" si="23"/>
        <v>0</v>
      </c>
      <c r="X266" s="307">
        <f t="shared" si="24"/>
        <v>0</v>
      </c>
      <c r="Y266" s="308">
        <f t="shared" si="25"/>
        <v>0</v>
      </c>
      <c r="Z266" s="377">
        <f>SUM(Detailed_budget_table[[#This Row],[Y1 Total Cost Budget Line]:[Y5 Total Cost Budget Line]])</f>
        <v>0</v>
      </c>
    </row>
    <row r="267" spans="2:26" ht="15" customHeight="1">
      <c r="B267" s="302"/>
      <c r="C267" s="71"/>
      <c r="D267" s="71"/>
      <c r="E267" s="71"/>
      <c r="F267" s="71"/>
      <c r="G267" s="71"/>
      <c r="H267" s="71"/>
      <c r="I267" s="368">
        <f>IF(Detailed_budget_table[[#This Row],[Unit Cost Available?]]="Yes",IFERROR(INDEX(unit_cost,MATCH(Detailed_budget_table[[#This Row],[Cost Item]],cost_item_lookup,0)),""),0)</f>
        <v>0</v>
      </c>
      <c r="J267" s="368">
        <f>IF(H267="Yes",IF(G267="","",INDEX(cost_item_lookup_table[Cost Unit],(MATCH(G267,cost_item_lookup_table[Cost Item],0)))),0)</f>
        <v>0</v>
      </c>
      <c r="K267" s="305"/>
      <c r="L267" s="305"/>
      <c r="M267" s="305"/>
      <c r="N267" s="305"/>
      <c r="O267" s="305"/>
      <c r="P267" s="305"/>
      <c r="Q267" s="305"/>
      <c r="R267" s="305"/>
      <c r="S267" s="305"/>
      <c r="T267" s="305"/>
      <c r="U267" s="307">
        <f t="shared" si="21"/>
        <v>0</v>
      </c>
      <c r="V267" s="307">
        <f t="shared" si="22"/>
        <v>0</v>
      </c>
      <c r="W267" s="307">
        <f t="shared" si="23"/>
        <v>0</v>
      </c>
      <c r="X267" s="307">
        <f t="shared" si="24"/>
        <v>0</v>
      </c>
      <c r="Y267" s="308">
        <f t="shared" si="25"/>
        <v>0</v>
      </c>
      <c r="Z267" s="377">
        <f>SUM(Detailed_budget_table[[#This Row],[Y1 Total Cost Budget Line]:[Y5 Total Cost Budget Line]])</f>
        <v>0</v>
      </c>
    </row>
    <row r="268" spans="2:26" ht="15" customHeight="1">
      <c r="B268" s="302"/>
      <c r="C268" s="71"/>
      <c r="D268" s="71"/>
      <c r="E268" s="71"/>
      <c r="F268" s="71"/>
      <c r="G268" s="71"/>
      <c r="H268" s="71"/>
      <c r="I268" s="368">
        <f>IF(Detailed_budget_table[[#This Row],[Unit Cost Available?]]="Yes",IFERROR(INDEX(unit_cost,MATCH(Detailed_budget_table[[#This Row],[Cost Item]],cost_item_lookup,0)),""),0)</f>
        <v>0</v>
      </c>
      <c r="J268" s="368">
        <f>IF(H268="Yes",IF(G268="","",INDEX(cost_item_lookup_table[Cost Unit],(MATCH(G268,cost_item_lookup_table[Cost Item],0)))),0)</f>
        <v>0</v>
      </c>
      <c r="K268" s="305"/>
      <c r="L268" s="305"/>
      <c r="M268" s="305"/>
      <c r="N268" s="305"/>
      <c r="O268" s="305"/>
      <c r="P268" s="305"/>
      <c r="Q268" s="305"/>
      <c r="R268" s="305"/>
      <c r="S268" s="305"/>
      <c r="T268" s="305"/>
      <c r="U268" s="307">
        <f t="shared" si="21"/>
        <v>0</v>
      </c>
      <c r="V268" s="307">
        <f t="shared" si="22"/>
        <v>0</v>
      </c>
      <c r="W268" s="307">
        <f t="shared" si="23"/>
        <v>0</v>
      </c>
      <c r="X268" s="307">
        <f t="shared" si="24"/>
        <v>0</v>
      </c>
      <c r="Y268" s="308">
        <f t="shared" si="25"/>
        <v>0</v>
      </c>
      <c r="Z268" s="377">
        <f>SUM(Detailed_budget_table[[#This Row],[Y1 Total Cost Budget Line]:[Y5 Total Cost Budget Line]])</f>
        <v>0</v>
      </c>
    </row>
    <row r="269" spans="2:26" ht="15" customHeight="1">
      <c r="B269" s="302"/>
      <c r="C269" s="71"/>
      <c r="D269" s="71"/>
      <c r="E269" s="71"/>
      <c r="F269" s="71"/>
      <c r="G269" s="71"/>
      <c r="H269" s="71"/>
      <c r="I269" s="368">
        <f>IF(Detailed_budget_table[[#This Row],[Unit Cost Available?]]="Yes",IFERROR(INDEX(unit_cost,MATCH(Detailed_budget_table[[#This Row],[Cost Item]],cost_item_lookup,0)),""),0)</f>
        <v>0</v>
      </c>
      <c r="J269" s="368">
        <f>IF(H269="Yes",IF(G269="","",INDEX(cost_item_lookup_table[Cost Unit],(MATCH(G269,cost_item_lookup_table[Cost Item],0)))),0)</f>
        <v>0</v>
      </c>
      <c r="K269" s="305"/>
      <c r="L269" s="305"/>
      <c r="M269" s="305"/>
      <c r="N269" s="305"/>
      <c r="O269" s="305"/>
      <c r="P269" s="305"/>
      <c r="Q269" s="305"/>
      <c r="R269" s="305"/>
      <c r="S269" s="305"/>
      <c r="T269" s="305"/>
      <c r="U269" s="307">
        <f t="shared" si="21"/>
        <v>0</v>
      </c>
      <c r="V269" s="307">
        <f t="shared" si="22"/>
        <v>0</v>
      </c>
      <c r="W269" s="307">
        <f t="shared" si="23"/>
        <v>0</v>
      </c>
      <c r="X269" s="307">
        <f t="shared" si="24"/>
        <v>0</v>
      </c>
      <c r="Y269" s="308">
        <f t="shared" si="25"/>
        <v>0</v>
      </c>
      <c r="Z269" s="377">
        <f>SUM(Detailed_budget_table[[#This Row],[Y1 Total Cost Budget Line]:[Y5 Total Cost Budget Line]])</f>
        <v>0</v>
      </c>
    </row>
    <row r="270" spans="2:26" ht="15" customHeight="1">
      <c r="B270" s="302"/>
      <c r="C270" s="71"/>
      <c r="D270" s="71"/>
      <c r="E270" s="71"/>
      <c r="F270" s="71"/>
      <c r="G270" s="71"/>
      <c r="H270" s="71"/>
      <c r="I270" s="368">
        <f>IF(Detailed_budget_table[[#This Row],[Unit Cost Available?]]="Yes",IFERROR(INDEX(unit_cost,MATCH(Detailed_budget_table[[#This Row],[Cost Item]],cost_item_lookup,0)),""),0)</f>
        <v>0</v>
      </c>
      <c r="J270" s="368">
        <f>IF(H270="Yes",IF(G270="","",INDEX(cost_item_lookup_table[Cost Unit],(MATCH(G270,cost_item_lookup_table[Cost Item],0)))),0)</f>
        <v>0</v>
      </c>
      <c r="K270" s="305"/>
      <c r="L270" s="305"/>
      <c r="M270" s="305"/>
      <c r="N270" s="305"/>
      <c r="O270" s="305"/>
      <c r="P270" s="305"/>
      <c r="Q270" s="305"/>
      <c r="R270" s="305"/>
      <c r="S270" s="305"/>
      <c r="T270" s="305"/>
      <c r="U270" s="307">
        <f t="shared" si="21"/>
        <v>0</v>
      </c>
      <c r="V270" s="307">
        <f t="shared" si="22"/>
        <v>0</v>
      </c>
      <c r="W270" s="307">
        <f t="shared" si="23"/>
        <v>0</v>
      </c>
      <c r="X270" s="307">
        <f t="shared" si="24"/>
        <v>0</v>
      </c>
      <c r="Y270" s="308">
        <f t="shared" si="25"/>
        <v>0</v>
      </c>
      <c r="Z270" s="377">
        <f>SUM(Detailed_budget_table[[#This Row],[Y1 Total Cost Budget Line]:[Y5 Total Cost Budget Line]])</f>
        <v>0</v>
      </c>
    </row>
    <row r="271" spans="2:26" ht="15" customHeight="1">
      <c r="B271" s="302"/>
      <c r="C271" s="71"/>
      <c r="D271" s="71"/>
      <c r="E271" s="71"/>
      <c r="F271" s="71"/>
      <c r="G271" s="71"/>
      <c r="H271" s="71"/>
      <c r="I271" s="368">
        <f>IF(Detailed_budget_table[[#This Row],[Unit Cost Available?]]="Yes",IFERROR(INDEX(unit_cost,MATCH(Detailed_budget_table[[#This Row],[Cost Item]],cost_item_lookup,0)),""),0)</f>
        <v>0</v>
      </c>
      <c r="J271" s="368">
        <f>IF(H271="Yes",IF(G271="","",INDEX(cost_item_lookup_table[Cost Unit],(MATCH(G271,cost_item_lookup_table[Cost Item],0)))),0)</f>
        <v>0</v>
      </c>
      <c r="K271" s="305"/>
      <c r="L271" s="305"/>
      <c r="M271" s="305"/>
      <c r="N271" s="305"/>
      <c r="O271" s="305"/>
      <c r="P271" s="305"/>
      <c r="Q271" s="305"/>
      <c r="R271" s="305"/>
      <c r="S271" s="305"/>
      <c r="T271" s="305"/>
      <c r="U271" s="307">
        <f t="shared" si="21"/>
        <v>0</v>
      </c>
      <c r="V271" s="307">
        <f t="shared" si="22"/>
        <v>0</v>
      </c>
      <c r="W271" s="307">
        <f t="shared" si="23"/>
        <v>0</v>
      </c>
      <c r="X271" s="307">
        <f t="shared" si="24"/>
        <v>0</v>
      </c>
      <c r="Y271" s="308">
        <f t="shared" si="25"/>
        <v>0</v>
      </c>
      <c r="Z271" s="377">
        <f>SUM(Detailed_budget_table[[#This Row],[Y1 Total Cost Budget Line]:[Y5 Total Cost Budget Line]])</f>
        <v>0</v>
      </c>
    </row>
    <row r="272" spans="2:26" ht="15" customHeight="1">
      <c r="B272" s="302"/>
      <c r="C272" s="71"/>
      <c r="D272" s="71"/>
      <c r="E272" s="71"/>
      <c r="F272" s="71"/>
      <c r="G272" s="71"/>
      <c r="H272" s="71"/>
      <c r="I272" s="368">
        <f>IF(Detailed_budget_table[[#This Row],[Unit Cost Available?]]="Yes",IFERROR(INDEX(unit_cost,MATCH(Detailed_budget_table[[#This Row],[Cost Item]],cost_item_lookup,0)),""),0)</f>
        <v>0</v>
      </c>
      <c r="J272" s="368">
        <f>IF(H272="Yes",IF(G272="","",INDEX(cost_item_lookup_table[Cost Unit],(MATCH(G272,cost_item_lookup_table[Cost Item],0)))),0)</f>
        <v>0</v>
      </c>
      <c r="K272" s="305"/>
      <c r="L272" s="305"/>
      <c r="M272" s="305"/>
      <c r="N272" s="305"/>
      <c r="O272" s="305"/>
      <c r="P272" s="305"/>
      <c r="Q272" s="305"/>
      <c r="R272" s="305"/>
      <c r="S272" s="305"/>
      <c r="T272" s="305"/>
      <c r="U272" s="307">
        <f t="shared" si="21"/>
        <v>0</v>
      </c>
      <c r="V272" s="307">
        <f t="shared" si="22"/>
        <v>0</v>
      </c>
      <c r="W272" s="307">
        <f t="shared" si="23"/>
        <v>0</v>
      </c>
      <c r="X272" s="307">
        <f t="shared" si="24"/>
        <v>0</v>
      </c>
      <c r="Y272" s="308">
        <f t="shared" si="25"/>
        <v>0</v>
      </c>
      <c r="Z272" s="377">
        <f>SUM(Detailed_budget_table[[#This Row],[Y1 Total Cost Budget Line]:[Y5 Total Cost Budget Line]])</f>
        <v>0</v>
      </c>
    </row>
    <row r="273" spans="2:26" ht="15" customHeight="1">
      <c r="B273" s="302"/>
      <c r="C273" s="71"/>
      <c r="D273" s="71"/>
      <c r="E273" s="71"/>
      <c r="F273" s="71"/>
      <c r="G273" s="71"/>
      <c r="H273" s="71"/>
      <c r="I273" s="368">
        <f>IF(Detailed_budget_table[[#This Row],[Unit Cost Available?]]="Yes",IFERROR(INDEX(unit_cost,MATCH(Detailed_budget_table[[#This Row],[Cost Item]],cost_item_lookup,0)),""),0)</f>
        <v>0</v>
      </c>
      <c r="J273" s="368">
        <f>IF(H273="Yes",IF(G273="","",INDEX(cost_item_lookup_table[Cost Unit],(MATCH(G273,cost_item_lookup_table[Cost Item],0)))),0)</f>
        <v>0</v>
      </c>
      <c r="K273" s="305"/>
      <c r="L273" s="305"/>
      <c r="M273" s="305"/>
      <c r="N273" s="305"/>
      <c r="O273" s="305"/>
      <c r="P273" s="305"/>
      <c r="Q273" s="305"/>
      <c r="R273" s="305"/>
      <c r="S273" s="305"/>
      <c r="T273" s="305"/>
      <c r="U273" s="307">
        <f t="shared" si="21"/>
        <v>0</v>
      </c>
      <c r="V273" s="307">
        <f t="shared" si="22"/>
        <v>0</v>
      </c>
      <c r="W273" s="307">
        <f t="shared" si="23"/>
        <v>0</v>
      </c>
      <c r="X273" s="307">
        <f t="shared" si="24"/>
        <v>0</v>
      </c>
      <c r="Y273" s="308">
        <f t="shared" si="25"/>
        <v>0</v>
      </c>
      <c r="Z273" s="377">
        <f>SUM(Detailed_budget_table[[#This Row],[Y1 Total Cost Budget Line]:[Y5 Total Cost Budget Line]])</f>
        <v>0</v>
      </c>
    </row>
    <row r="274" spans="2:26" ht="15" customHeight="1">
      <c r="B274" s="302"/>
      <c r="C274" s="71"/>
      <c r="D274" s="71"/>
      <c r="E274" s="71"/>
      <c r="F274" s="71"/>
      <c r="G274" s="71"/>
      <c r="H274" s="71"/>
      <c r="I274" s="368">
        <f>IF(Detailed_budget_table[[#This Row],[Unit Cost Available?]]="Yes",IFERROR(INDEX(unit_cost,MATCH(Detailed_budget_table[[#This Row],[Cost Item]],cost_item_lookup,0)),""),0)</f>
        <v>0</v>
      </c>
      <c r="J274" s="368">
        <f>IF(H274="Yes",IF(G274="","",INDEX(cost_item_lookup_table[Cost Unit],(MATCH(G274,cost_item_lookup_table[Cost Item],0)))),0)</f>
        <v>0</v>
      </c>
      <c r="K274" s="305"/>
      <c r="L274" s="305"/>
      <c r="M274" s="305"/>
      <c r="N274" s="305"/>
      <c r="O274" s="305"/>
      <c r="P274" s="305"/>
      <c r="Q274" s="305"/>
      <c r="R274" s="305"/>
      <c r="S274" s="305"/>
      <c r="T274" s="305"/>
      <c r="U274" s="307">
        <f t="shared" si="21"/>
        <v>0</v>
      </c>
      <c r="V274" s="307">
        <f t="shared" si="22"/>
        <v>0</v>
      </c>
      <c r="W274" s="307">
        <f t="shared" si="23"/>
        <v>0</v>
      </c>
      <c r="X274" s="307">
        <f t="shared" si="24"/>
        <v>0</v>
      </c>
      <c r="Y274" s="308">
        <f t="shared" si="25"/>
        <v>0</v>
      </c>
      <c r="Z274" s="377">
        <f>SUM(Detailed_budget_table[[#This Row],[Y1 Total Cost Budget Line]:[Y5 Total Cost Budget Line]])</f>
        <v>0</v>
      </c>
    </row>
    <row r="275" spans="2:26" ht="15" customHeight="1">
      <c r="B275" s="302"/>
      <c r="C275" s="71"/>
      <c r="D275" s="71"/>
      <c r="E275" s="71"/>
      <c r="F275" s="71"/>
      <c r="G275" s="71"/>
      <c r="H275" s="71"/>
      <c r="I275" s="368">
        <f>IF(Detailed_budget_table[[#This Row],[Unit Cost Available?]]="Yes",IFERROR(INDEX(unit_cost,MATCH(Detailed_budget_table[[#This Row],[Cost Item]],cost_item_lookup,0)),""),0)</f>
        <v>0</v>
      </c>
      <c r="J275" s="368">
        <f>IF(H275="Yes",IF(G275="","",INDEX(cost_item_lookup_table[Cost Unit],(MATCH(G275,cost_item_lookup_table[Cost Item],0)))),0)</f>
        <v>0</v>
      </c>
      <c r="K275" s="305"/>
      <c r="L275" s="305"/>
      <c r="M275" s="305"/>
      <c r="N275" s="305"/>
      <c r="O275" s="305"/>
      <c r="P275" s="305"/>
      <c r="Q275" s="305"/>
      <c r="R275" s="305"/>
      <c r="S275" s="305"/>
      <c r="T275" s="305"/>
      <c r="U275" s="307">
        <f t="shared" si="21"/>
        <v>0</v>
      </c>
      <c r="V275" s="307">
        <f t="shared" si="22"/>
        <v>0</v>
      </c>
      <c r="W275" s="307">
        <f t="shared" si="23"/>
        <v>0</v>
      </c>
      <c r="X275" s="307">
        <f t="shared" si="24"/>
        <v>0</v>
      </c>
      <c r="Y275" s="308">
        <f t="shared" si="25"/>
        <v>0</v>
      </c>
      <c r="Z275" s="377">
        <f>SUM(Detailed_budget_table[[#This Row],[Y1 Total Cost Budget Line]:[Y5 Total Cost Budget Line]])</f>
        <v>0</v>
      </c>
    </row>
    <row r="276" spans="2:26" ht="15" customHeight="1">
      <c r="B276" s="302"/>
      <c r="C276" s="71"/>
      <c r="D276" s="71"/>
      <c r="E276" s="71"/>
      <c r="F276" s="71"/>
      <c r="G276" s="71"/>
      <c r="H276" s="71"/>
      <c r="I276" s="368">
        <f>IF(Detailed_budget_table[[#This Row],[Unit Cost Available?]]="Yes",IFERROR(INDEX(unit_cost,MATCH(Detailed_budget_table[[#This Row],[Cost Item]],cost_item_lookup,0)),""),0)</f>
        <v>0</v>
      </c>
      <c r="J276" s="368">
        <f>IF(H276="Yes",IF(G276="","",INDEX(cost_item_lookup_table[Cost Unit],(MATCH(G276,cost_item_lookup_table[Cost Item],0)))),0)</f>
        <v>0</v>
      </c>
      <c r="K276" s="305"/>
      <c r="L276" s="305"/>
      <c r="M276" s="305"/>
      <c r="N276" s="305"/>
      <c r="O276" s="305"/>
      <c r="P276" s="305"/>
      <c r="Q276" s="305"/>
      <c r="R276" s="305"/>
      <c r="S276" s="305"/>
      <c r="T276" s="305"/>
      <c r="U276" s="307">
        <f t="shared" si="21"/>
        <v>0</v>
      </c>
      <c r="V276" s="307">
        <f t="shared" si="22"/>
        <v>0</v>
      </c>
      <c r="W276" s="307">
        <f t="shared" si="23"/>
        <v>0</v>
      </c>
      <c r="X276" s="307">
        <f t="shared" si="24"/>
        <v>0</v>
      </c>
      <c r="Y276" s="308">
        <f t="shared" si="25"/>
        <v>0</v>
      </c>
      <c r="Z276" s="377">
        <f>SUM(Detailed_budget_table[[#This Row],[Y1 Total Cost Budget Line]:[Y5 Total Cost Budget Line]])</f>
        <v>0</v>
      </c>
    </row>
    <row r="277" spans="2:26" ht="15" customHeight="1">
      <c r="B277" s="302"/>
      <c r="C277" s="71"/>
      <c r="D277" s="71"/>
      <c r="E277" s="71"/>
      <c r="F277" s="71"/>
      <c r="G277" s="71"/>
      <c r="H277" s="71"/>
      <c r="I277" s="368">
        <f>IF(Detailed_budget_table[[#This Row],[Unit Cost Available?]]="Yes",IFERROR(INDEX(unit_cost,MATCH(Detailed_budget_table[[#This Row],[Cost Item]],cost_item_lookup,0)),""),0)</f>
        <v>0</v>
      </c>
      <c r="J277" s="368">
        <f>IF(H277="Yes",IF(G277="","",INDEX(cost_item_lookup_table[Cost Unit],(MATCH(G277,cost_item_lookup_table[Cost Item],0)))),0)</f>
        <v>0</v>
      </c>
      <c r="K277" s="305"/>
      <c r="L277" s="305"/>
      <c r="M277" s="305"/>
      <c r="N277" s="305"/>
      <c r="O277" s="305"/>
      <c r="P277" s="305"/>
      <c r="Q277" s="305"/>
      <c r="R277" s="305"/>
      <c r="S277" s="305"/>
      <c r="T277" s="305"/>
      <c r="U277" s="307">
        <f t="shared" si="21"/>
        <v>0</v>
      </c>
      <c r="V277" s="307">
        <f t="shared" si="22"/>
        <v>0</v>
      </c>
      <c r="W277" s="307">
        <f t="shared" si="23"/>
        <v>0</v>
      </c>
      <c r="X277" s="307">
        <f t="shared" si="24"/>
        <v>0</v>
      </c>
      <c r="Y277" s="308">
        <f t="shared" si="25"/>
        <v>0</v>
      </c>
      <c r="Z277" s="377">
        <f>SUM(Detailed_budget_table[[#This Row],[Y1 Total Cost Budget Line]:[Y5 Total Cost Budget Line]])</f>
        <v>0</v>
      </c>
    </row>
    <row r="278" spans="2:26" ht="15" customHeight="1">
      <c r="B278" s="302"/>
      <c r="C278" s="71"/>
      <c r="D278" s="71"/>
      <c r="E278" s="71"/>
      <c r="F278" s="71"/>
      <c r="G278" s="71"/>
      <c r="H278" s="71"/>
      <c r="I278" s="368">
        <f>IF(Detailed_budget_table[[#This Row],[Unit Cost Available?]]="Yes",IFERROR(INDEX(unit_cost,MATCH(Detailed_budget_table[[#This Row],[Cost Item]],cost_item_lookup,0)),""),0)</f>
        <v>0</v>
      </c>
      <c r="J278" s="368">
        <f>IF(H278="Yes",IF(G278="","",INDEX(cost_item_lookup_table[Cost Unit],(MATCH(G278,cost_item_lookup_table[Cost Item],0)))),0)</f>
        <v>0</v>
      </c>
      <c r="K278" s="305"/>
      <c r="L278" s="305"/>
      <c r="M278" s="305"/>
      <c r="N278" s="305"/>
      <c r="O278" s="305"/>
      <c r="P278" s="305"/>
      <c r="Q278" s="305"/>
      <c r="R278" s="305"/>
      <c r="S278" s="305"/>
      <c r="T278" s="305"/>
      <c r="U278" s="307">
        <f t="shared" si="21"/>
        <v>0</v>
      </c>
      <c r="V278" s="307">
        <f t="shared" si="22"/>
        <v>0</v>
      </c>
      <c r="W278" s="307">
        <f t="shared" si="23"/>
        <v>0</v>
      </c>
      <c r="X278" s="307">
        <f t="shared" si="24"/>
        <v>0</v>
      </c>
      <c r="Y278" s="308">
        <f t="shared" si="25"/>
        <v>0</v>
      </c>
      <c r="Z278" s="377">
        <f>SUM(Detailed_budget_table[[#This Row],[Y1 Total Cost Budget Line]:[Y5 Total Cost Budget Line]])</f>
        <v>0</v>
      </c>
    </row>
    <row r="279" spans="2:26" ht="15" customHeight="1">
      <c r="B279" s="302"/>
      <c r="C279" s="71"/>
      <c r="D279" s="71"/>
      <c r="E279" s="71"/>
      <c r="F279" s="71"/>
      <c r="G279" s="71"/>
      <c r="H279" s="71"/>
      <c r="I279" s="368">
        <f>IF(Detailed_budget_table[[#This Row],[Unit Cost Available?]]="Yes",IFERROR(INDEX(unit_cost,MATCH(Detailed_budget_table[[#This Row],[Cost Item]],cost_item_lookup,0)),""),0)</f>
        <v>0</v>
      </c>
      <c r="J279" s="368">
        <f>IF(H279="Yes",IF(G279="","",INDEX(cost_item_lookup_table[Cost Unit],(MATCH(G279,cost_item_lookup_table[Cost Item],0)))),0)</f>
        <v>0</v>
      </c>
      <c r="K279" s="305"/>
      <c r="L279" s="305"/>
      <c r="M279" s="305"/>
      <c r="N279" s="305"/>
      <c r="O279" s="305"/>
      <c r="P279" s="305"/>
      <c r="Q279" s="305"/>
      <c r="R279" s="305"/>
      <c r="S279" s="305"/>
      <c r="T279" s="305"/>
      <c r="U279" s="307">
        <f t="shared" si="21"/>
        <v>0</v>
      </c>
      <c r="V279" s="307">
        <f t="shared" si="22"/>
        <v>0</v>
      </c>
      <c r="W279" s="307">
        <f t="shared" si="23"/>
        <v>0</v>
      </c>
      <c r="X279" s="307">
        <f t="shared" si="24"/>
        <v>0</v>
      </c>
      <c r="Y279" s="308">
        <f t="shared" si="25"/>
        <v>0</v>
      </c>
      <c r="Z279" s="377">
        <f>SUM(Detailed_budget_table[[#This Row],[Y1 Total Cost Budget Line]:[Y5 Total Cost Budget Line]])</f>
        <v>0</v>
      </c>
    </row>
    <row r="280" spans="2:26" ht="15" customHeight="1">
      <c r="B280" s="302"/>
      <c r="C280" s="71"/>
      <c r="D280" s="71"/>
      <c r="E280" s="71"/>
      <c r="F280" s="71"/>
      <c r="G280" s="71"/>
      <c r="H280" s="71"/>
      <c r="I280" s="368">
        <f>IF(Detailed_budget_table[[#This Row],[Unit Cost Available?]]="Yes",IFERROR(INDEX(unit_cost,MATCH(Detailed_budget_table[[#This Row],[Cost Item]],cost_item_lookup,0)),""),0)</f>
        <v>0</v>
      </c>
      <c r="J280" s="368">
        <f>IF(H280="Yes",IF(G280="","",INDEX(cost_item_lookup_table[Cost Unit],(MATCH(G280,cost_item_lookup_table[Cost Item],0)))),0)</f>
        <v>0</v>
      </c>
      <c r="K280" s="305"/>
      <c r="L280" s="305"/>
      <c r="M280" s="305"/>
      <c r="N280" s="305"/>
      <c r="O280" s="305"/>
      <c r="P280" s="305"/>
      <c r="Q280" s="305"/>
      <c r="R280" s="305"/>
      <c r="S280" s="305"/>
      <c r="T280" s="305"/>
      <c r="U280" s="307">
        <f t="shared" si="21"/>
        <v>0</v>
      </c>
      <c r="V280" s="307">
        <f t="shared" si="22"/>
        <v>0</v>
      </c>
      <c r="W280" s="307">
        <f t="shared" si="23"/>
        <v>0</v>
      </c>
      <c r="X280" s="307">
        <f t="shared" si="24"/>
        <v>0</v>
      </c>
      <c r="Y280" s="308">
        <f t="shared" si="25"/>
        <v>0</v>
      </c>
      <c r="Z280" s="377">
        <f>SUM(Detailed_budget_table[[#This Row],[Y1 Total Cost Budget Line]:[Y5 Total Cost Budget Line]])</f>
        <v>0</v>
      </c>
    </row>
    <row r="281" spans="2:26" ht="15" customHeight="1">
      <c r="B281" s="302"/>
      <c r="C281" s="71"/>
      <c r="D281" s="71"/>
      <c r="E281" s="71"/>
      <c r="F281" s="71"/>
      <c r="G281" s="71"/>
      <c r="H281" s="71"/>
      <c r="I281" s="368">
        <f>IF(Detailed_budget_table[[#This Row],[Unit Cost Available?]]="Yes",IFERROR(INDEX(unit_cost,MATCH(Detailed_budget_table[[#This Row],[Cost Item]],cost_item_lookup,0)),""),0)</f>
        <v>0</v>
      </c>
      <c r="J281" s="368">
        <f>IF(H281="Yes",IF(G281="","",INDEX(cost_item_lookup_table[Cost Unit],(MATCH(G281,cost_item_lookup_table[Cost Item],0)))),0)</f>
        <v>0</v>
      </c>
      <c r="K281" s="305"/>
      <c r="L281" s="305"/>
      <c r="M281" s="305"/>
      <c r="N281" s="305"/>
      <c r="O281" s="305"/>
      <c r="P281" s="305"/>
      <c r="Q281" s="305"/>
      <c r="R281" s="305"/>
      <c r="S281" s="305"/>
      <c r="T281" s="305"/>
      <c r="U281" s="307">
        <f t="shared" si="21"/>
        <v>0</v>
      </c>
      <c r="V281" s="307">
        <f t="shared" si="22"/>
        <v>0</v>
      </c>
      <c r="W281" s="307">
        <f t="shared" si="23"/>
        <v>0</v>
      </c>
      <c r="X281" s="307">
        <f t="shared" si="24"/>
        <v>0</v>
      </c>
      <c r="Y281" s="308">
        <f t="shared" si="25"/>
        <v>0</v>
      </c>
      <c r="Z281" s="377">
        <f>SUM(Detailed_budget_table[[#This Row],[Y1 Total Cost Budget Line]:[Y5 Total Cost Budget Line]])</f>
        <v>0</v>
      </c>
    </row>
    <row r="282" spans="2:26" ht="15" customHeight="1">
      <c r="B282" s="302"/>
      <c r="C282" s="71"/>
      <c r="D282" s="71"/>
      <c r="E282" s="71"/>
      <c r="F282" s="71"/>
      <c r="G282" s="71"/>
      <c r="H282" s="71"/>
      <c r="I282" s="368">
        <f>IF(Detailed_budget_table[[#This Row],[Unit Cost Available?]]="Yes",IFERROR(INDEX(unit_cost,MATCH(Detailed_budget_table[[#This Row],[Cost Item]],cost_item_lookup,0)),""),0)</f>
        <v>0</v>
      </c>
      <c r="J282" s="368">
        <f>IF(H282="Yes",IF(G282="","",INDEX(cost_item_lookup_table[Cost Unit],(MATCH(G282,cost_item_lookup_table[Cost Item],0)))),0)</f>
        <v>0</v>
      </c>
      <c r="K282" s="305"/>
      <c r="L282" s="305"/>
      <c r="M282" s="305"/>
      <c r="N282" s="305"/>
      <c r="O282" s="305"/>
      <c r="P282" s="305"/>
      <c r="Q282" s="305"/>
      <c r="R282" s="305"/>
      <c r="S282" s="305"/>
      <c r="T282" s="305"/>
      <c r="U282" s="307">
        <f t="shared" si="21"/>
        <v>0</v>
      </c>
      <c r="V282" s="307">
        <f t="shared" si="22"/>
        <v>0</v>
      </c>
      <c r="W282" s="307">
        <f t="shared" si="23"/>
        <v>0</v>
      </c>
      <c r="X282" s="307">
        <f t="shared" si="24"/>
        <v>0</v>
      </c>
      <c r="Y282" s="308">
        <f t="shared" si="25"/>
        <v>0</v>
      </c>
      <c r="Z282" s="377">
        <f>SUM(Detailed_budget_table[[#This Row],[Y1 Total Cost Budget Line]:[Y5 Total Cost Budget Line]])</f>
        <v>0</v>
      </c>
    </row>
    <row r="283" spans="2:26" ht="15" customHeight="1">
      <c r="B283" s="302"/>
      <c r="C283" s="71"/>
      <c r="D283" s="71"/>
      <c r="E283" s="71"/>
      <c r="F283" s="71"/>
      <c r="G283" s="71"/>
      <c r="H283" s="71"/>
      <c r="I283" s="368">
        <f>IF(Detailed_budget_table[[#This Row],[Unit Cost Available?]]="Yes",IFERROR(INDEX(unit_cost,MATCH(Detailed_budget_table[[#This Row],[Cost Item]],cost_item_lookup,0)),""),0)</f>
        <v>0</v>
      </c>
      <c r="J283" s="368">
        <f>IF(H283="Yes",IF(G283="","",INDEX(cost_item_lookup_table[Cost Unit],(MATCH(G283,cost_item_lookup_table[Cost Item],0)))),0)</f>
        <v>0</v>
      </c>
      <c r="K283" s="305"/>
      <c r="L283" s="305"/>
      <c r="M283" s="305"/>
      <c r="N283" s="305"/>
      <c r="O283" s="305"/>
      <c r="P283" s="305"/>
      <c r="Q283" s="305"/>
      <c r="R283" s="305"/>
      <c r="S283" s="305"/>
      <c r="T283" s="305"/>
      <c r="U283" s="307">
        <f t="shared" si="21"/>
        <v>0</v>
      </c>
      <c r="V283" s="307">
        <f t="shared" si="22"/>
        <v>0</v>
      </c>
      <c r="W283" s="307">
        <f t="shared" si="23"/>
        <v>0</v>
      </c>
      <c r="X283" s="307">
        <f t="shared" si="24"/>
        <v>0</v>
      </c>
      <c r="Y283" s="308">
        <f t="shared" si="25"/>
        <v>0</v>
      </c>
      <c r="Z283" s="377">
        <f>SUM(Detailed_budget_table[[#This Row],[Y1 Total Cost Budget Line]:[Y5 Total Cost Budget Line]])</f>
        <v>0</v>
      </c>
    </row>
    <row r="284" spans="2:26" ht="15" customHeight="1">
      <c r="B284" s="302"/>
      <c r="C284" s="71"/>
      <c r="D284" s="71"/>
      <c r="E284" s="71"/>
      <c r="F284" s="71"/>
      <c r="G284" s="71"/>
      <c r="H284" s="71"/>
      <c r="I284" s="368">
        <f>IF(Detailed_budget_table[[#This Row],[Unit Cost Available?]]="Yes",IFERROR(INDEX(unit_cost,MATCH(Detailed_budget_table[[#This Row],[Cost Item]],cost_item_lookup,0)),""),0)</f>
        <v>0</v>
      </c>
      <c r="J284" s="368">
        <f>IF(H284="Yes",IF(G284="","",INDEX(cost_item_lookup_table[Cost Unit],(MATCH(G284,cost_item_lookup_table[Cost Item],0)))),0)</f>
        <v>0</v>
      </c>
      <c r="K284" s="305"/>
      <c r="L284" s="305"/>
      <c r="M284" s="305"/>
      <c r="N284" s="305"/>
      <c r="O284" s="305"/>
      <c r="P284" s="305"/>
      <c r="Q284" s="305"/>
      <c r="R284" s="305"/>
      <c r="S284" s="305"/>
      <c r="T284" s="305"/>
      <c r="U284" s="307">
        <f t="shared" si="21"/>
        <v>0</v>
      </c>
      <c r="V284" s="307">
        <f t="shared" si="22"/>
        <v>0</v>
      </c>
      <c r="W284" s="307">
        <f t="shared" si="23"/>
        <v>0</v>
      </c>
      <c r="X284" s="307">
        <f t="shared" si="24"/>
        <v>0</v>
      </c>
      <c r="Y284" s="308">
        <f t="shared" si="25"/>
        <v>0</v>
      </c>
      <c r="Z284" s="377">
        <f>SUM(Detailed_budget_table[[#This Row],[Y1 Total Cost Budget Line]:[Y5 Total Cost Budget Line]])</f>
        <v>0</v>
      </c>
    </row>
    <row r="285" spans="2:26" ht="15" customHeight="1">
      <c r="B285" s="302"/>
      <c r="C285" s="71"/>
      <c r="D285" s="71"/>
      <c r="E285" s="71"/>
      <c r="F285" s="71"/>
      <c r="G285" s="71"/>
      <c r="H285" s="71"/>
      <c r="I285" s="368">
        <f>IF(Detailed_budget_table[[#This Row],[Unit Cost Available?]]="Yes",IFERROR(INDEX(unit_cost,MATCH(Detailed_budget_table[[#This Row],[Cost Item]],cost_item_lookup,0)),""),0)</f>
        <v>0</v>
      </c>
      <c r="J285" s="368">
        <f>IF(H285="Yes",IF(G285="","",INDEX(cost_item_lookup_table[Cost Unit],(MATCH(G285,cost_item_lookup_table[Cost Item],0)))),0)</f>
        <v>0</v>
      </c>
      <c r="K285" s="305"/>
      <c r="L285" s="305"/>
      <c r="M285" s="305"/>
      <c r="N285" s="305"/>
      <c r="O285" s="305"/>
      <c r="P285" s="305"/>
      <c r="Q285" s="305"/>
      <c r="R285" s="305"/>
      <c r="S285" s="305"/>
      <c r="T285" s="305"/>
      <c r="U285" s="307">
        <f t="shared" si="21"/>
        <v>0</v>
      </c>
      <c r="V285" s="307">
        <f t="shared" si="22"/>
        <v>0</v>
      </c>
      <c r="W285" s="307">
        <f t="shared" si="23"/>
        <v>0</v>
      </c>
      <c r="X285" s="307">
        <f t="shared" si="24"/>
        <v>0</v>
      </c>
      <c r="Y285" s="308">
        <f t="shared" si="25"/>
        <v>0</v>
      </c>
      <c r="Z285" s="377">
        <f>SUM(Detailed_budget_table[[#This Row],[Y1 Total Cost Budget Line]:[Y5 Total Cost Budget Line]])</f>
        <v>0</v>
      </c>
    </row>
    <row r="286" spans="2:26" ht="15" customHeight="1">
      <c r="B286" s="302"/>
      <c r="C286" s="71"/>
      <c r="D286" s="71"/>
      <c r="E286" s="71"/>
      <c r="F286" s="71"/>
      <c r="G286" s="71"/>
      <c r="H286" s="71"/>
      <c r="I286" s="368">
        <f>IF(Detailed_budget_table[[#This Row],[Unit Cost Available?]]="Yes",IFERROR(INDEX(unit_cost,MATCH(Detailed_budget_table[[#This Row],[Cost Item]],cost_item_lookup,0)),""),0)</f>
        <v>0</v>
      </c>
      <c r="J286" s="368">
        <f>IF(H286="Yes",IF(G286="","",INDEX(cost_item_lookup_table[Cost Unit],(MATCH(G286,cost_item_lookup_table[Cost Item],0)))),0)</f>
        <v>0</v>
      </c>
      <c r="K286" s="305"/>
      <c r="L286" s="305"/>
      <c r="M286" s="305"/>
      <c r="N286" s="305"/>
      <c r="O286" s="305"/>
      <c r="P286" s="305"/>
      <c r="Q286" s="305"/>
      <c r="R286" s="305"/>
      <c r="S286" s="305"/>
      <c r="T286" s="305"/>
      <c r="U286" s="307">
        <f t="shared" si="21"/>
        <v>0</v>
      </c>
      <c r="V286" s="307">
        <f t="shared" si="22"/>
        <v>0</v>
      </c>
      <c r="W286" s="307">
        <f t="shared" si="23"/>
        <v>0</v>
      </c>
      <c r="X286" s="307">
        <f t="shared" si="24"/>
        <v>0</v>
      </c>
      <c r="Y286" s="308">
        <f t="shared" si="25"/>
        <v>0</v>
      </c>
      <c r="Z286" s="377">
        <f>SUM(Detailed_budget_table[[#This Row],[Y1 Total Cost Budget Line]:[Y5 Total Cost Budget Line]])</f>
        <v>0</v>
      </c>
    </row>
    <row r="287" spans="2:26" ht="15" customHeight="1">
      <c r="B287" s="302"/>
      <c r="C287" s="71"/>
      <c r="D287" s="71"/>
      <c r="E287" s="71"/>
      <c r="F287" s="71"/>
      <c r="G287" s="71"/>
      <c r="H287" s="71"/>
      <c r="I287" s="368">
        <f>IF(Detailed_budget_table[[#This Row],[Unit Cost Available?]]="Yes",IFERROR(INDEX(unit_cost,MATCH(Detailed_budget_table[[#This Row],[Cost Item]],cost_item_lookup,0)),""),0)</f>
        <v>0</v>
      </c>
      <c r="J287" s="368">
        <f>IF(H287="Yes",IF(G287="","",INDEX(cost_item_lookup_table[Cost Unit],(MATCH(G287,cost_item_lookup_table[Cost Item],0)))),0)</f>
        <v>0</v>
      </c>
      <c r="K287" s="305"/>
      <c r="L287" s="305"/>
      <c r="M287" s="305"/>
      <c r="N287" s="305"/>
      <c r="O287" s="305"/>
      <c r="P287" s="305"/>
      <c r="Q287" s="305"/>
      <c r="R287" s="305"/>
      <c r="S287" s="305"/>
      <c r="T287" s="305"/>
      <c r="U287" s="307">
        <f t="shared" si="21"/>
        <v>0</v>
      </c>
      <c r="V287" s="307">
        <f t="shared" si="22"/>
        <v>0</v>
      </c>
      <c r="W287" s="307">
        <f t="shared" si="23"/>
        <v>0</v>
      </c>
      <c r="X287" s="307">
        <f t="shared" si="24"/>
        <v>0</v>
      </c>
      <c r="Y287" s="308">
        <f t="shared" si="25"/>
        <v>0</v>
      </c>
      <c r="Z287" s="377">
        <f>SUM(Detailed_budget_table[[#This Row],[Y1 Total Cost Budget Line]:[Y5 Total Cost Budget Line]])</f>
        <v>0</v>
      </c>
    </row>
    <row r="288" spans="2:26" ht="15" customHeight="1">
      <c r="B288" s="302"/>
      <c r="C288" s="71"/>
      <c r="D288" s="71"/>
      <c r="E288" s="71"/>
      <c r="F288" s="71"/>
      <c r="G288" s="71"/>
      <c r="H288" s="71"/>
      <c r="I288" s="368">
        <f>IF(Detailed_budget_table[[#This Row],[Unit Cost Available?]]="Yes",IFERROR(INDEX(unit_cost,MATCH(Detailed_budget_table[[#This Row],[Cost Item]],cost_item_lookup,0)),""),0)</f>
        <v>0</v>
      </c>
      <c r="J288" s="368">
        <f>IF(H288="Yes",IF(G288="","",INDEX(cost_item_lookup_table[Cost Unit],(MATCH(G288,cost_item_lookup_table[Cost Item],0)))),0)</f>
        <v>0</v>
      </c>
      <c r="K288" s="305"/>
      <c r="L288" s="305"/>
      <c r="M288" s="305"/>
      <c r="N288" s="305"/>
      <c r="O288" s="305"/>
      <c r="P288" s="305"/>
      <c r="Q288" s="305"/>
      <c r="R288" s="305"/>
      <c r="S288" s="305"/>
      <c r="T288" s="305"/>
      <c r="U288" s="307">
        <f t="shared" si="21"/>
        <v>0</v>
      </c>
      <c r="V288" s="307">
        <f t="shared" si="22"/>
        <v>0</v>
      </c>
      <c r="W288" s="307">
        <f t="shared" si="23"/>
        <v>0</v>
      </c>
      <c r="X288" s="307">
        <f t="shared" si="24"/>
        <v>0</v>
      </c>
      <c r="Y288" s="308">
        <f t="shared" si="25"/>
        <v>0</v>
      </c>
      <c r="Z288" s="377">
        <f>SUM(Detailed_budget_table[[#This Row],[Y1 Total Cost Budget Line]:[Y5 Total Cost Budget Line]])</f>
        <v>0</v>
      </c>
    </row>
    <row r="289" spans="2:26" ht="15" customHeight="1">
      <c r="B289" s="302"/>
      <c r="C289" s="71"/>
      <c r="D289" s="71"/>
      <c r="E289" s="71"/>
      <c r="F289" s="71"/>
      <c r="G289" s="71"/>
      <c r="H289" s="71"/>
      <c r="I289" s="368">
        <f>IF(Detailed_budget_table[[#This Row],[Unit Cost Available?]]="Yes",IFERROR(INDEX(unit_cost,MATCH(Detailed_budget_table[[#This Row],[Cost Item]],cost_item_lookup,0)),""),0)</f>
        <v>0</v>
      </c>
      <c r="J289" s="368">
        <f>IF(H289="Yes",IF(G289="","",INDEX(cost_item_lookup_table[Cost Unit],(MATCH(G289,cost_item_lookup_table[Cost Item],0)))),0)</f>
        <v>0</v>
      </c>
      <c r="K289" s="305"/>
      <c r="L289" s="305"/>
      <c r="M289" s="305"/>
      <c r="N289" s="305"/>
      <c r="O289" s="305"/>
      <c r="P289" s="305"/>
      <c r="Q289" s="305"/>
      <c r="R289" s="305"/>
      <c r="S289" s="305"/>
      <c r="T289" s="305"/>
      <c r="U289" s="307">
        <f t="shared" si="21"/>
        <v>0</v>
      </c>
      <c r="V289" s="307">
        <f t="shared" si="22"/>
        <v>0</v>
      </c>
      <c r="W289" s="307">
        <f t="shared" si="23"/>
        <v>0</v>
      </c>
      <c r="X289" s="307">
        <f t="shared" si="24"/>
        <v>0</v>
      </c>
      <c r="Y289" s="308">
        <f t="shared" si="25"/>
        <v>0</v>
      </c>
      <c r="Z289" s="377">
        <f>SUM(Detailed_budget_table[[#This Row],[Y1 Total Cost Budget Line]:[Y5 Total Cost Budget Line]])</f>
        <v>0</v>
      </c>
    </row>
    <row r="290" spans="2:26" ht="15" customHeight="1">
      <c r="B290" s="302"/>
      <c r="C290" s="71"/>
      <c r="D290" s="71"/>
      <c r="E290" s="71"/>
      <c r="F290" s="71"/>
      <c r="G290" s="71"/>
      <c r="H290" s="71"/>
      <c r="I290" s="368">
        <f>IF(Detailed_budget_table[[#This Row],[Unit Cost Available?]]="Yes",IFERROR(INDEX(unit_cost,MATCH(Detailed_budget_table[[#This Row],[Cost Item]],cost_item_lookup,0)),""),0)</f>
        <v>0</v>
      </c>
      <c r="J290" s="368">
        <f>IF(H290="Yes",IF(G290="","",INDEX(cost_item_lookup_table[Cost Unit],(MATCH(G290,cost_item_lookup_table[Cost Item],0)))),0)</f>
        <v>0</v>
      </c>
      <c r="K290" s="305"/>
      <c r="L290" s="305"/>
      <c r="M290" s="305"/>
      <c r="N290" s="305"/>
      <c r="O290" s="305"/>
      <c r="P290" s="305"/>
      <c r="Q290" s="305"/>
      <c r="R290" s="305"/>
      <c r="S290" s="305"/>
      <c r="T290" s="305"/>
      <c r="U290" s="307">
        <f t="shared" si="21"/>
        <v>0</v>
      </c>
      <c r="V290" s="307">
        <f t="shared" si="22"/>
        <v>0</v>
      </c>
      <c r="W290" s="307">
        <f t="shared" si="23"/>
        <v>0</v>
      </c>
      <c r="X290" s="307">
        <f t="shared" si="24"/>
        <v>0</v>
      </c>
      <c r="Y290" s="308">
        <f t="shared" si="25"/>
        <v>0</v>
      </c>
      <c r="Z290" s="377">
        <f>SUM(Detailed_budget_table[[#This Row],[Y1 Total Cost Budget Line]:[Y5 Total Cost Budget Line]])</f>
        <v>0</v>
      </c>
    </row>
    <row r="291" spans="2:26" ht="15" customHeight="1">
      <c r="B291" s="302"/>
      <c r="C291" s="71"/>
      <c r="D291" s="71"/>
      <c r="E291" s="71"/>
      <c r="F291" s="71"/>
      <c r="G291" s="71"/>
      <c r="H291" s="71"/>
      <c r="I291" s="368">
        <f>IF(Detailed_budget_table[[#This Row],[Unit Cost Available?]]="Yes",IFERROR(INDEX(unit_cost,MATCH(Detailed_budget_table[[#This Row],[Cost Item]],cost_item_lookup,0)),""),0)</f>
        <v>0</v>
      </c>
      <c r="J291" s="368">
        <f>IF(H291="Yes",IF(G291="","",INDEX(cost_item_lookup_table[Cost Unit],(MATCH(G291,cost_item_lookup_table[Cost Item],0)))),0)</f>
        <v>0</v>
      </c>
      <c r="K291" s="305"/>
      <c r="L291" s="305"/>
      <c r="M291" s="305"/>
      <c r="N291" s="305"/>
      <c r="O291" s="305"/>
      <c r="P291" s="305"/>
      <c r="Q291" s="305"/>
      <c r="R291" s="305"/>
      <c r="S291" s="305"/>
      <c r="T291" s="305"/>
      <c r="U291" s="307">
        <f t="shared" si="21"/>
        <v>0</v>
      </c>
      <c r="V291" s="307">
        <f t="shared" si="22"/>
        <v>0</v>
      </c>
      <c r="W291" s="307">
        <f t="shared" si="23"/>
        <v>0</v>
      </c>
      <c r="X291" s="307">
        <f t="shared" si="24"/>
        <v>0</v>
      </c>
      <c r="Y291" s="308">
        <f t="shared" si="25"/>
        <v>0</v>
      </c>
      <c r="Z291" s="377">
        <f>SUM(Detailed_budget_table[[#This Row],[Y1 Total Cost Budget Line]:[Y5 Total Cost Budget Line]])</f>
        <v>0</v>
      </c>
    </row>
    <row r="292" spans="2:26" ht="15" customHeight="1">
      <c r="B292" s="302"/>
      <c r="C292" s="71"/>
      <c r="D292" s="71"/>
      <c r="E292" s="71"/>
      <c r="F292" s="71"/>
      <c r="G292" s="71"/>
      <c r="H292" s="71"/>
      <c r="I292" s="368">
        <f>IF(Detailed_budget_table[[#This Row],[Unit Cost Available?]]="Yes",IFERROR(INDEX(unit_cost,MATCH(Detailed_budget_table[[#This Row],[Cost Item]],cost_item_lookup,0)),""),0)</f>
        <v>0</v>
      </c>
      <c r="J292" s="368">
        <f>IF(H292="Yes",IF(G292="","",INDEX(cost_item_lookup_table[Cost Unit],(MATCH(G292,cost_item_lookup_table[Cost Item],0)))),0)</f>
        <v>0</v>
      </c>
      <c r="K292" s="305"/>
      <c r="L292" s="305"/>
      <c r="M292" s="305"/>
      <c r="N292" s="305"/>
      <c r="O292" s="305"/>
      <c r="P292" s="305"/>
      <c r="Q292" s="305"/>
      <c r="R292" s="305"/>
      <c r="S292" s="305"/>
      <c r="T292" s="305"/>
      <c r="U292" s="307">
        <f t="shared" si="21"/>
        <v>0</v>
      </c>
      <c r="V292" s="307">
        <f t="shared" si="22"/>
        <v>0</v>
      </c>
      <c r="W292" s="307">
        <f t="shared" si="23"/>
        <v>0</v>
      </c>
      <c r="X292" s="307">
        <f t="shared" si="24"/>
        <v>0</v>
      </c>
      <c r="Y292" s="308">
        <f t="shared" si="25"/>
        <v>0</v>
      </c>
      <c r="Z292" s="377">
        <f>SUM(Detailed_budget_table[[#This Row],[Y1 Total Cost Budget Line]:[Y5 Total Cost Budget Line]])</f>
        <v>0</v>
      </c>
    </row>
    <row r="293" spans="2:26" ht="15" customHeight="1">
      <c r="B293" s="302"/>
      <c r="C293" s="71"/>
      <c r="D293" s="71"/>
      <c r="E293" s="71"/>
      <c r="F293" s="71"/>
      <c r="G293" s="71"/>
      <c r="H293" s="71"/>
      <c r="I293" s="368">
        <f>IF(Detailed_budget_table[[#This Row],[Unit Cost Available?]]="Yes",IFERROR(INDEX(unit_cost,MATCH(Detailed_budget_table[[#This Row],[Cost Item]],cost_item_lookup,0)),""),0)</f>
        <v>0</v>
      </c>
      <c r="J293" s="368">
        <f>IF(H293="Yes",IF(G293="","",INDEX(cost_item_lookup_table[Cost Unit],(MATCH(G293,cost_item_lookup_table[Cost Item],0)))),0)</f>
        <v>0</v>
      </c>
      <c r="K293" s="305"/>
      <c r="L293" s="305"/>
      <c r="M293" s="305"/>
      <c r="N293" s="305"/>
      <c r="O293" s="305"/>
      <c r="P293" s="305"/>
      <c r="Q293" s="305"/>
      <c r="R293" s="305"/>
      <c r="S293" s="305"/>
      <c r="T293" s="305"/>
      <c r="U293" s="307">
        <f t="shared" si="21"/>
        <v>0</v>
      </c>
      <c r="V293" s="307">
        <f t="shared" si="22"/>
        <v>0</v>
      </c>
      <c r="W293" s="307">
        <f t="shared" si="23"/>
        <v>0</v>
      </c>
      <c r="X293" s="307">
        <f t="shared" si="24"/>
        <v>0</v>
      </c>
      <c r="Y293" s="308">
        <f t="shared" si="25"/>
        <v>0</v>
      </c>
      <c r="Z293" s="377">
        <f>SUM(Detailed_budget_table[[#This Row],[Y1 Total Cost Budget Line]:[Y5 Total Cost Budget Line]])</f>
        <v>0</v>
      </c>
    </row>
    <row r="294" spans="2:26" ht="15" customHeight="1">
      <c r="B294" s="302"/>
      <c r="C294" s="71"/>
      <c r="D294" s="71"/>
      <c r="E294" s="71"/>
      <c r="F294" s="71"/>
      <c r="G294" s="71"/>
      <c r="H294" s="71"/>
      <c r="I294" s="368">
        <f>IF(Detailed_budget_table[[#This Row],[Unit Cost Available?]]="Yes",IFERROR(INDEX(unit_cost,MATCH(Detailed_budget_table[[#This Row],[Cost Item]],cost_item_lookup,0)),""),0)</f>
        <v>0</v>
      </c>
      <c r="J294" s="368">
        <f>IF(H294="Yes",IF(G294="","",INDEX(cost_item_lookup_table[Cost Unit],(MATCH(G294,cost_item_lookup_table[Cost Item],0)))),0)</f>
        <v>0</v>
      </c>
      <c r="K294" s="305"/>
      <c r="L294" s="305"/>
      <c r="M294" s="305"/>
      <c r="N294" s="305"/>
      <c r="O294" s="305"/>
      <c r="P294" s="305"/>
      <c r="Q294" s="305"/>
      <c r="R294" s="305"/>
      <c r="S294" s="305"/>
      <c r="T294" s="305"/>
      <c r="U294" s="307">
        <f t="shared" si="21"/>
        <v>0</v>
      </c>
      <c r="V294" s="307">
        <f t="shared" si="22"/>
        <v>0</v>
      </c>
      <c r="W294" s="307">
        <f t="shared" si="23"/>
        <v>0</v>
      </c>
      <c r="X294" s="307">
        <f t="shared" si="24"/>
        <v>0</v>
      </c>
      <c r="Y294" s="308">
        <f t="shared" si="25"/>
        <v>0</v>
      </c>
      <c r="Z294" s="377">
        <f>SUM(Detailed_budget_table[[#This Row],[Y1 Total Cost Budget Line]:[Y5 Total Cost Budget Line]])</f>
        <v>0</v>
      </c>
    </row>
    <row r="295" spans="2:26" ht="15" customHeight="1">
      <c r="B295" s="302"/>
      <c r="C295" s="71"/>
      <c r="D295" s="71"/>
      <c r="E295" s="71"/>
      <c r="F295" s="71"/>
      <c r="G295" s="71"/>
      <c r="H295" s="71"/>
      <c r="I295" s="368">
        <f>IF(Detailed_budget_table[[#This Row],[Unit Cost Available?]]="Yes",IFERROR(INDEX(unit_cost,MATCH(Detailed_budget_table[[#This Row],[Cost Item]],cost_item_lookup,0)),""),0)</f>
        <v>0</v>
      </c>
      <c r="J295" s="368">
        <f>IF(H295="Yes",IF(G295="","",INDEX(cost_item_lookup_table[Cost Unit],(MATCH(G295,cost_item_lookup_table[Cost Item],0)))),0)</f>
        <v>0</v>
      </c>
      <c r="K295" s="305"/>
      <c r="L295" s="305"/>
      <c r="M295" s="305"/>
      <c r="N295" s="305"/>
      <c r="O295" s="305"/>
      <c r="P295" s="305"/>
      <c r="Q295" s="305"/>
      <c r="R295" s="305"/>
      <c r="S295" s="305"/>
      <c r="T295" s="305"/>
      <c r="U295" s="307">
        <f t="shared" si="21"/>
        <v>0</v>
      </c>
      <c r="V295" s="307">
        <f t="shared" si="22"/>
        <v>0</v>
      </c>
      <c r="W295" s="307">
        <f t="shared" si="23"/>
        <v>0</v>
      </c>
      <c r="X295" s="307">
        <f t="shared" si="24"/>
        <v>0</v>
      </c>
      <c r="Y295" s="308">
        <f t="shared" si="25"/>
        <v>0</v>
      </c>
      <c r="Z295" s="377">
        <f>SUM(Detailed_budget_table[[#This Row],[Y1 Total Cost Budget Line]:[Y5 Total Cost Budget Line]])</f>
        <v>0</v>
      </c>
    </row>
    <row r="296" spans="2:26" ht="15" customHeight="1">
      <c r="B296" s="302"/>
      <c r="C296" s="71"/>
      <c r="D296" s="71"/>
      <c r="E296" s="71"/>
      <c r="F296" s="71"/>
      <c r="G296" s="71"/>
      <c r="H296" s="71"/>
      <c r="I296" s="368">
        <f>IF(Detailed_budget_table[[#This Row],[Unit Cost Available?]]="Yes",IFERROR(INDEX(unit_cost,MATCH(Detailed_budget_table[[#This Row],[Cost Item]],cost_item_lookup,0)),""),0)</f>
        <v>0</v>
      </c>
      <c r="J296" s="368">
        <f>IF(H296="Yes",IF(G296="","",INDEX(cost_item_lookup_table[Cost Unit],(MATCH(G296,cost_item_lookup_table[Cost Item],0)))),0)</f>
        <v>0</v>
      </c>
      <c r="K296" s="305"/>
      <c r="L296" s="305"/>
      <c r="M296" s="305"/>
      <c r="N296" s="305"/>
      <c r="O296" s="305"/>
      <c r="P296" s="305"/>
      <c r="Q296" s="305"/>
      <c r="R296" s="305"/>
      <c r="S296" s="305"/>
      <c r="T296" s="305"/>
      <c r="U296" s="307">
        <f t="shared" si="21"/>
        <v>0</v>
      </c>
      <c r="V296" s="307">
        <f t="shared" si="22"/>
        <v>0</v>
      </c>
      <c r="W296" s="307">
        <f t="shared" si="23"/>
        <v>0</v>
      </c>
      <c r="X296" s="307">
        <f t="shared" si="24"/>
        <v>0</v>
      </c>
      <c r="Y296" s="308">
        <f t="shared" si="25"/>
        <v>0</v>
      </c>
      <c r="Z296" s="377">
        <f>SUM(Detailed_budget_table[[#This Row],[Y1 Total Cost Budget Line]:[Y5 Total Cost Budget Line]])</f>
        <v>0</v>
      </c>
    </row>
    <row r="297" spans="2:26" ht="15" customHeight="1">
      <c r="B297" s="302"/>
      <c r="C297" s="71"/>
      <c r="D297" s="71"/>
      <c r="E297" s="71"/>
      <c r="F297" s="71"/>
      <c r="G297" s="71"/>
      <c r="H297" s="71"/>
      <c r="I297" s="368">
        <f>IF(Detailed_budget_table[[#This Row],[Unit Cost Available?]]="Yes",IFERROR(INDEX(unit_cost,MATCH(Detailed_budget_table[[#This Row],[Cost Item]],cost_item_lookup,0)),""),0)</f>
        <v>0</v>
      </c>
      <c r="J297" s="368">
        <f>IF(H297="Yes",IF(G297="","",INDEX(cost_item_lookup_table[Cost Unit],(MATCH(G297,cost_item_lookup_table[Cost Item],0)))),0)</f>
        <v>0</v>
      </c>
      <c r="K297" s="305"/>
      <c r="L297" s="305"/>
      <c r="M297" s="305"/>
      <c r="N297" s="305"/>
      <c r="O297" s="305"/>
      <c r="P297" s="305"/>
      <c r="Q297" s="305"/>
      <c r="R297" s="305"/>
      <c r="S297" s="305"/>
      <c r="T297" s="305"/>
      <c r="U297" s="307">
        <f t="shared" si="21"/>
        <v>0</v>
      </c>
      <c r="V297" s="307">
        <f t="shared" si="22"/>
        <v>0</v>
      </c>
      <c r="W297" s="307">
        <f t="shared" si="23"/>
        <v>0</v>
      </c>
      <c r="X297" s="307">
        <f t="shared" si="24"/>
        <v>0</v>
      </c>
      <c r="Y297" s="308">
        <f t="shared" si="25"/>
        <v>0</v>
      </c>
      <c r="Z297" s="377">
        <f>SUM(Detailed_budget_table[[#This Row],[Y1 Total Cost Budget Line]:[Y5 Total Cost Budget Line]])</f>
        <v>0</v>
      </c>
    </row>
    <row r="298" spans="2:26" ht="15" customHeight="1">
      <c r="B298" s="302"/>
      <c r="C298" s="71"/>
      <c r="D298" s="71"/>
      <c r="E298" s="71"/>
      <c r="F298" s="71"/>
      <c r="G298" s="71"/>
      <c r="H298" s="71"/>
      <c r="I298" s="368">
        <f>IF(Detailed_budget_table[[#This Row],[Unit Cost Available?]]="Yes",IFERROR(INDEX(unit_cost,MATCH(Detailed_budget_table[[#This Row],[Cost Item]],cost_item_lookup,0)),""),0)</f>
        <v>0</v>
      </c>
      <c r="J298" s="368">
        <f>IF(H298="Yes",IF(G298="","",INDEX(cost_item_lookup_table[Cost Unit],(MATCH(G298,cost_item_lookup_table[Cost Item],0)))),0)</f>
        <v>0</v>
      </c>
      <c r="K298" s="305"/>
      <c r="L298" s="305"/>
      <c r="M298" s="305"/>
      <c r="N298" s="305"/>
      <c r="O298" s="305"/>
      <c r="P298" s="305"/>
      <c r="Q298" s="305"/>
      <c r="R298" s="305"/>
      <c r="S298" s="305"/>
      <c r="T298" s="305"/>
      <c r="U298" s="307">
        <f t="shared" si="21"/>
        <v>0</v>
      </c>
      <c r="V298" s="307">
        <f t="shared" si="22"/>
        <v>0</v>
      </c>
      <c r="W298" s="307">
        <f t="shared" si="23"/>
        <v>0</v>
      </c>
      <c r="X298" s="307">
        <f t="shared" si="24"/>
        <v>0</v>
      </c>
      <c r="Y298" s="308">
        <f t="shared" si="25"/>
        <v>0</v>
      </c>
      <c r="Z298" s="377">
        <f>SUM(Detailed_budget_table[[#This Row],[Y1 Total Cost Budget Line]:[Y5 Total Cost Budget Line]])</f>
        <v>0</v>
      </c>
    </row>
    <row r="299" spans="2:26" ht="15" customHeight="1">
      <c r="B299" s="302"/>
      <c r="C299" s="71"/>
      <c r="D299" s="71"/>
      <c r="E299" s="71"/>
      <c r="F299" s="71"/>
      <c r="G299" s="71"/>
      <c r="H299" s="71"/>
      <c r="I299" s="368">
        <f>IF(Detailed_budget_table[[#This Row],[Unit Cost Available?]]="Yes",IFERROR(INDEX(unit_cost,MATCH(Detailed_budget_table[[#This Row],[Cost Item]],cost_item_lookup,0)),""),0)</f>
        <v>0</v>
      </c>
      <c r="J299" s="368">
        <f>IF(H299="Yes",IF(G299="","",INDEX(cost_item_lookup_table[Cost Unit],(MATCH(G299,cost_item_lookup_table[Cost Item],0)))),0)</f>
        <v>0</v>
      </c>
      <c r="K299" s="305"/>
      <c r="L299" s="305"/>
      <c r="M299" s="305"/>
      <c r="N299" s="305"/>
      <c r="O299" s="305"/>
      <c r="P299" s="305"/>
      <c r="Q299" s="305"/>
      <c r="R299" s="305"/>
      <c r="S299" s="305"/>
      <c r="T299" s="305"/>
      <c r="U299" s="307">
        <f t="shared" si="21"/>
        <v>0</v>
      </c>
      <c r="V299" s="307">
        <f t="shared" si="22"/>
        <v>0</v>
      </c>
      <c r="W299" s="307">
        <f t="shared" si="23"/>
        <v>0</v>
      </c>
      <c r="X299" s="307">
        <f t="shared" si="24"/>
        <v>0</v>
      </c>
      <c r="Y299" s="308">
        <f t="shared" si="25"/>
        <v>0</v>
      </c>
      <c r="Z299" s="377">
        <f>SUM(Detailed_budget_table[[#This Row],[Y1 Total Cost Budget Line]:[Y5 Total Cost Budget Line]])</f>
        <v>0</v>
      </c>
    </row>
    <row r="300" spans="2:26" ht="15" customHeight="1">
      <c r="B300" s="302"/>
      <c r="C300" s="71"/>
      <c r="D300" s="71"/>
      <c r="E300" s="71"/>
      <c r="F300" s="71"/>
      <c r="G300" s="71"/>
      <c r="H300" s="71"/>
      <c r="I300" s="368">
        <f>IF(Detailed_budget_table[[#This Row],[Unit Cost Available?]]="Yes",IFERROR(INDEX(unit_cost,MATCH(Detailed_budget_table[[#This Row],[Cost Item]],cost_item_lookup,0)),""),0)</f>
        <v>0</v>
      </c>
      <c r="J300" s="368">
        <f>IF(H300="Yes",IF(G300="","",INDEX(cost_item_lookup_table[Cost Unit],(MATCH(G300,cost_item_lookup_table[Cost Item],0)))),0)</f>
        <v>0</v>
      </c>
      <c r="K300" s="305"/>
      <c r="L300" s="305"/>
      <c r="M300" s="305"/>
      <c r="N300" s="305"/>
      <c r="O300" s="305"/>
      <c r="P300" s="305"/>
      <c r="Q300" s="305"/>
      <c r="R300" s="305"/>
      <c r="S300" s="305"/>
      <c r="T300" s="305"/>
      <c r="U300" s="307">
        <f t="shared" si="21"/>
        <v>0</v>
      </c>
      <c r="V300" s="307">
        <f t="shared" si="22"/>
        <v>0</v>
      </c>
      <c r="W300" s="307">
        <f t="shared" si="23"/>
        <v>0</v>
      </c>
      <c r="X300" s="307">
        <f t="shared" si="24"/>
        <v>0</v>
      </c>
      <c r="Y300" s="308">
        <f t="shared" si="25"/>
        <v>0</v>
      </c>
      <c r="Z300" s="377">
        <f>SUM(Detailed_budget_table[[#This Row],[Y1 Total Cost Budget Line]:[Y5 Total Cost Budget Line]])</f>
        <v>0</v>
      </c>
    </row>
    <row r="301" spans="2:26" ht="15" customHeight="1">
      <c r="B301" s="302"/>
      <c r="C301" s="71"/>
      <c r="D301" s="71"/>
      <c r="E301" s="71"/>
      <c r="F301" s="71"/>
      <c r="G301" s="71"/>
      <c r="H301" s="71"/>
      <c r="I301" s="368">
        <f>IF(Detailed_budget_table[[#This Row],[Unit Cost Available?]]="Yes",IFERROR(INDEX(unit_cost,MATCH(Detailed_budget_table[[#This Row],[Cost Item]],cost_item_lookup,0)),""),0)</f>
        <v>0</v>
      </c>
      <c r="J301" s="368">
        <f>IF(H301="Yes",IF(G301="","",INDEX(cost_item_lookup_table[Cost Unit],(MATCH(G301,cost_item_lookup_table[Cost Item],0)))),0)</f>
        <v>0</v>
      </c>
      <c r="K301" s="305"/>
      <c r="L301" s="305"/>
      <c r="M301" s="305"/>
      <c r="N301" s="305"/>
      <c r="O301" s="305"/>
      <c r="P301" s="305"/>
      <c r="Q301" s="305"/>
      <c r="R301" s="305"/>
      <c r="S301" s="305"/>
      <c r="T301" s="305"/>
      <c r="U301" s="307">
        <f t="shared" si="21"/>
        <v>0</v>
      </c>
      <c r="V301" s="307">
        <f t="shared" si="22"/>
        <v>0</v>
      </c>
      <c r="W301" s="307">
        <f t="shared" si="23"/>
        <v>0</v>
      </c>
      <c r="X301" s="307">
        <f t="shared" si="24"/>
        <v>0</v>
      </c>
      <c r="Y301" s="308">
        <f t="shared" si="25"/>
        <v>0</v>
      </c>
      <c r="Z301" s="377">
        <f>SUM(Detailed_budget_table[[#This Row],[Y1 Total Cost Budget Line]:[Y5 Total Cost Budget Line]])</f>
        <v>0</v>
      </c>
    </row>
    <row r="302" spans="2:26" ht="15" customHeight="1">
      <c r="B302" s="302"/>
      <c r="C302" s="71"/>
      <c r="D302" s="71"/>
      <c r="E302" s="71"/>
      <c r="F302" s="71"/>
      <c r="G302" s="71"/>
      <c r="H302" s="71"/>
      <c r="I302" s="368">
        <f>IF(Detailed_budget_table[[#This Row],[Unit Cost Available?]]="Yes",IFERROR(INDEX(unit_cost,MATCH(Detailed_budget_table[[#This Row],[Cost Item]],cost_item_lookup,0)),""),0)</f>
        <v>0</v>
      </c>
      <c r="J302" s="368">
        <f>IF(H302="Yes",IF(G302="","",INDEX(cost_item_lookup_table[Cost Unit],(MATCH(G302,cost_item_lookup_table[Cost Item],0)))),0)</f>
        <v>0</v>
      </c>
      <c r="K302" s="305"/>
      <c r="L302" s="305"/>
      <c r="M302" s="305"/>
      <c r="N302" s="305"/>
      <c r="O302" s="305"/>
      <c r="P302" s="305"/>
      <c r="Q302" s="305"/>
      <c r="R302" s="305"/>
      <c r="S302" s="305"/>
      <c r="T302" s="305"/>
      <c r="U302" s="307">
        <f t="shared" si="21"/>
        <v>0</v>
      </c>
      <c r="V302" s="307">
        <f t="shared" si="22"/>
        <v>0</v>
      </c>
      <c r="W302" s="307">
        <f t="shared" si="23"/>
        <v>0</v>
      </c>
      <c r="X302" s="307">
        <f t="shared" si="24"/>
        <v>0</v>
      </c>
      <c r="Y302" s="308">
        <f t="shared" si="25"/>
        <v>0</v>
      </c>
      <c r="Z302" s="377">
        <f>SUM(Detailed_budget_table[[#This Row],[Y1 Total Cost Budget Line]:[Y5 Total Cost Budget Line]])</f>
        <v>0</v>
      </c>
    </row>
    <row r="303" spans="2:26" ht="15" customHeight="1">
      <c r="B303" s="302"/>
      <c r="C303" s="71"/>
      <c r="D303" s="71"/>
      <c r="E303" s="71"/>
      <c r="F303" s="71"/>
      <c r="G303" s="71"/>
      <c r="H303" s="71"/>
      <c r="I303" s="368">
        <f>IF(Detailed_budget_table[[#This Row],[Unit Cost Available?]]="Yes",IFERROR(INDEX(unit_cost,MATCH(Detailed_budget_table[[#This Row],[Cost Item]],cost_item_lookup,0)),""),0)</f>
        <v>0</v>
      </c>
      <c r="J303" s="368">
        <f>IF(H303="Yes",IF(G303="","",INDEX(cost_item_lookup_table[Cost Unit],(MATCH(G303,cost_item_lookup_table[Cost Item],0)))),0)</f>
        <v>0</v>
      </c>
      <c r="K303" s="305"/>
      <c r="L303" s="305"/>
      <c r="M303" s="305"/>
      <c r="N303" s="305"/>
      <c r="O303" s="305"/>
      <c r="P303" s="305"/>
      <c r="Q303" s="305"/>
      <c r="R303" s="305"/>
      <c r="S303" s="305"/>
      <c r="T303" s="305"/>
      <c r="U303" s="307">
        <f t="shared" si="21"/>
        <v>0</v>
      </c>
      <c r="V303" s="307">
        <f t="shared" si="22"/>
        <v>0</v>
      </c>
      <c r="W303" s="307">
        <f t="shared" si="23"/>
        <v>0</v>
      </c>
      <c r="X303" s="307">
        <f t="shared" si="24"/>
        <v>0</v>
      </c>
      <c r="Y303" s="308">
        <f t="shared" si="25"/>
        <v>0</v>
      </c>
      <c r="Z303" s="377">
        <f>SUM(Detailed_budget_table[[#This Row],[Y1 Total Cost Budget Line]:[Y5 Total Cost Budget Line]])</f>
        <v>0</v>
      </c>
    </row>
    <row r="304" spans="2:26" ht="15" customHeight="1">
      <c r="B304" s="302"/>
      <c r="C304" s="71"/>
      <c r="D304" s="71"/>
      <c r="E304" s="71"/>
      <c r="F304" s="71"/>
      <c r="G304" s="71"/>
      <c r="H304" s="71"/>
      <c r="I304" s="368">
        <f>IF(Detailed_budget_table[[#This Row],[Unit Cost Available?]]="Yes",IFERROR(INDEX(unit_cost,MATCH(Detailed_budget_table[[#This Row],[Cost Item]],cost_item_lookup,0)),""),0)</f>
        <v>0</v>
      </c>
      <c r="J304" s="368">
        <f>IF(H304="Yes",IF(G304="","",INDEX(cost_item_lookup_table[Cost Unit],(MATCH(G304,cost_item_lookup_table[Cost Item],0)))),0)</f>
        <v>0</v>
      </c>
      <c r="K304" s="305"/>
      <c r="L304" s="305"/>
      <c r="M304" s="305"/>
      <c r="N304" s="305"/>
      <c r="O304" s="305"/>
      <c r="P304" s="305"/>
      <c r="Q304" s="305"/>
      <c r="R304" s="305"/>
      <c r="S304" s="305"/>
      <c r="T304" s="305"/>
      <c r="U304" s="307">
        <f t="shared" si="21"/>
        <v>0</v>
      </c>
      <c r="V304" s="307">
        <f t="shared" si="22"/>
        <v>0</v>
      </c>
      <c r="W304" s="307">
        <f t="shared" si="23"/>
        <v>0</v>
      </c>
      <c r="X304" s="307">
        <f t="shared" si="24"/>
        <v>0</v>
      </c>
      <c r="Y304" s="308">
        <f t="shared" si="25"/>
        <v>0</v>
      </c>
      <c r="Z304" s="377">
        <f>SUM(Detailed_budget_table[[#This Row],[Y1 Total Cost Budget Line]:[Y5 Total Cost Budget Line]])</f>
        <v>0</v>
      </c>
    </row>
    <row r="305" spans="2:26" ht="15" customHeight="1">
      <c r="B305" s="302"/>
      <c r="C305" s="71"/>
      <c r="D305" s="71"/>
      <c r="E305" s="71"/>
      <c r="F305" s="71"/>
      <c r="G305" s="71"/>
      <c r="H305" s="71"/>
      <c r="I305" s="368">
        <f>IF(Detailed_budget_table[[#This Row],[Unit Cost Available?]]="Yes",IFERROR(INDEX(unit_cost,MATCH(Detailed_budget_table[[#This Row],[Cost Item]],cost_item_lookup,0)),""),0)</f>
        <v>0</v>
      </c>
      <c r="J305" s="368">
        <f>IF(H305="Yes",IF(G305="","",INDEX(cost_item_lookup_table[Cost Unit],(MATCH(G305,cost_item_lookup_table[Cost Item],0)))),0)</f>
        <v>0</v>
      </c>
      <c r="K305" s="305"/>
      <c r="L305" s="305"/>
      <c r="M305" s="305"/>
      <c r="N305" s="305"/>
      <c r="O305" s="305"/>
      <c r="P305" s="305"/>
      <c r="Q305" s="305"/>
      <c r="R305" s="305"/>
      <c r="S305" s="305"/>
      <c r="T305" s="305"/>
      <c r="U305" s="307">
        <f t="shared" si="21"/>
        <v>0</v>
      </c>
      <c r="V305" s="307">
        <f t="shared" si="22"/>
        <v>0</v>
      </c>
      <c r="W305" s="307">
        <f t="shared" si="23"/>
        <v>0</v>
      </c>
      <c r="X305" s="307">
        <f t="shared" si="24"/>
        <v>0</v>
      </c>
      <c r="Y305" s="308">
        <f t="shared" si="25"/>
        <v>0</v>
      </c>
      <c r="Z305" s="377">
        <f>SUM(Detailed_budget_table[[#This Row],[Y1 Total Cost Budget Line]:[Y5 Total Cost Budget Line]])</f>
        <v>0</v>
      </c>
    </row>
    <row r="306" spans="2:26" ht="15" customHeight="1">
      <c r="B306" s="302"/>
      <c r="C306" s="71"/>
      <c r="D306" s="71"/>
      <c r="E306" s="71"/>
      <c r="F306" s="71"/>
      <c r="G306" s="71"/>
      <c r="H306" s="71"/>
      <c r="I306" s="368">
        <f>IF(Detailed_budget_table[[#This Row],[Unit Cost Available?]]="Yes",IFERROR(INDEX(unit_cost,MATCH(Detailed_budget_table[[#This Row],[Cost Item]],cost_item_lookup,0)),""),0)</f>
        <v>0</v>
      </c>
      <c r="J306" s="368">
        <f>IF(H306="Yes",IF(G306="","",INDEX(cost_item_lookup_table[Cost Unit],(MATCH(G306,cost_item_lookup_table[Cost Item],0)))),0)</f>
        <v>0</v>
      </c>
      <c r="K306" s="305"/>
      <c r="L306" s="305"/>
      <c r="M306" s="305"/>
      <c r="N306" s="305"/>
      <c r="O306" s="305"/>
      <c r="P306" s="305"/>
      <c r="Q306" s="305"/>
      <c r="R306" s="305"/>
      <c r="S306" s="305"/>
      <c r="T306" s="305"/>
      <c r="U306" s="307">
        <f t="shared" si="21"/>
        <v>0</v>
      </c>
      <c r="V306" s="307">
        <f t="shared" si="22"/>
        <v>0</v>
      </c>
      <c r="W306" s="307">
        <f t="shared" si="23"/>
        <v>0</v>
      </c>
      <c r="X306" s="307">
        <f t="shared" si="24"/>
        <v>0</v>
      </c>
      <c r="Y306" s="308">
        <f t="shared" si="25"/>
        <v>0</v>
      </c>
      <c r="Z306" s="377">
        <f>SUM(Detailed_budget_table[[#This Row],[Y1 Total Cost Budget Line]:[Y5 Total Cost Budget Line]])</f>
        <v>0</v>
      </c>
    </row>
    <row r="307" spans="2:26" ht="15" customHeight="1">
      <c r="B307" s="302"/>
      <c r="C307" s="71"/>
      <c r="D307" s="71"/>
      <c r="E307" s="71"/>
      <c r="F307" s="71"/>
      <c r="G307" s="71"/>
      <c r="H307" s="71"/>
      <c r="I307" s="368">
        <f>IF(Detailed_budget_table[[#This Row],[Unit Cost Available?]]="Yes",IFERROR(INDEX(unit_cost,MATCH(Detailed_budget_table[[#This Row],[Cost Item]],cost_item_lookup,0)),""),0)</f>
        <v>0</v>
      </c>
      <c r="J307" s="368">
        <f>IF(H307="Yes",IF(G307="","",INDEX(cost_item_lookup_table[Cost Unit],(MATCH(G307,cost_item_lookup_table[Cost Item],0)))),0)</f>
        <v>0</v>
      </c>
      <c r="K307" s="305"/>
      <c r="L307" s="305"/>
      <c r="M307" s="305"/>
      <c r="N307" s="305"/>
      <c r="O307" s="305"/>
      <c r="P307" s="305"/>
      <c r="Q307" s="305"/>
      <c r="R307" s="305"/>
      <c r="S307" s="305"/>
      <c r="T307" s="305"/>
      <c r="U307" s="307">
        <f t="shared" si="21"/>
        <v>0</v>
      </c>
      <c r="V307" s="307">
        <f t="shared" si="22"/>
        <v>0</v>
      </c>
      <c r="W307" s="307">
        <f t="shared" si="23"/>
        <v>0</v>
      </c>
      <c r="X307" s="307">
        <f t="shared" si="24"/>
        <v>0</v>
      </c>
      <c r="Y307" s="308">
        <f t="shared" si="25"/>
        <v>0</v>
      </c>
      <c r="Z307" s="377">
        <f>SUM(Detailed_budget_table[[#This Row],[Y1 Total Cost Budget Line]:[Y5 Total Cost Budget Line]])</f>
        <v>0</v>
      </c>
    </row>
    <row r="308" spans="2:26" ht="15" customHeight="1">
      <c r="B308" s="302"/>
      <c r="C308" s="71"/>
      <c r="D308" s="71"/>
      <c r="E308" s="71"/>
      <c r="F308" s="71"/>
      <c r="G308" s="71"/>
      <c r="H308" s="71"/>
      <c r="I308" s="368">
        <f>IF(Detailed_budget_table[[#This Row],[Unit Cost Available?]]="Yes",IFERROR(INDEX(unit_cost,MATCH(Detailed_budget_table[[#This Row],[Cost Item]],cost_item_lookup,0)),""),0)</f>
        <v>0</v>
      </c>
      <c r="J308" s="368">
        <f>IF(H308="Yes",IF(G308="","",INDEX(cost_item_lookup_table[Cost Unit],(MATCH(G308,cost_item_lookup_table[Cost Item],0)))),0)</f>
        <v>0</v>
      </c>
      <c r="K308" s="305"/>
      <c r="L308" s="305"/>
      <c r="M308" s="305"/>
      <c r="N308" s="305"/>
      <c r="O308" s="305"/>
      <c r="P308" s="305"/>
      <c r="Q308" s="305"/>
      <c r="R308" s="305"/>
      <c r="S308" s="305"/>
      <c r="T308" s="305"/>
      <c r="U308" s="307">
        <f t="shared" si="21"/>
        <v>0</v>
      </c>
      <c r="V308" s="307">
        <f t="shared" si="22"/>
        <v>0</v>
      </c>
      <c r="W308" s="307">
        <f t="shared" si="23"/>
        <v>0</v>
      </c>
      <c r="X308" s="307">
        <f t="shared" si="24"/>
        <v>0</v>
      </c>
      <c r="Y308" s="308">
        <f t="shared" si="25"/>
        <v>0</v>
      </c>
      <c r="Z308" s="377">
        <f>SUM(Detailed_budget_table[[#This Row],[Y1 Total Cost Budget Line]:[Y5 Total Cost Budget Line]])</f>
        <v>0</v>
      </c>
    </row>
    <row r="309" spans="2:26" ht="15" customHeight="1">
      <c r="B309" s="302"/>
      <c r="C309" s="71"/>
      <c r="D309" s="71"/>
      <c r="E309" s="71"/>
      <c r="F309" s="71"/>
      <c r="G309" s="71"/>
      <c r="H309" s="71"/>
      <c r="I309" s="368">
        <f>IF(Detailed_budget_table[[#This Row],[Unit Cost Available?]]="Yes",IFERROR(INDEX(unit_cost,MATCH(Detailed_budget_table[[#This Row],[Cost Item]],cost_item_lookup,0)),""),0)</f>
        <v>0</v>
      </c>
      <c r="J309" s="368">
        <f>IF(H309="Yes",IF(G309="","",INDEX(cost_item_lookup_table[Cost Unit],(MATCH(G309,cost_item_lookup_table[Cost Item],0)))),0)</f>
        <v>0</v>
      </c>
      <c r="K309" s="305"/>
      <c r="L309" s="305"/>
      <c r="M309" s="305"/>
      <c r="N309" s="305"/>
      <c r="O309" s="305"/>
      <c r="P309" s="305"/>
      <c r="Q309" s="305"/>
      <c r="R309" s="305"/>
      <c r="S309" s="305"/>
      <c r="T309" s="305"/>
      <c r="U309" s="307">
        <f t="shared" si="21"/>
        <v>0</v>
      </c>
      <c r="V309" s="307">
        <f t="shared" si="22"/>
        <v>0</v>
      </c>
      <c r="W309" s="307">
        <f t="shared" si="23"/>
        <v>0</v>
      </c>
      <c r="X309" s="307">
        <f t="shared" si="24"/>
        <v>0</v>
      </c>
      <c r="Y309" s="308">
        <f t="shared" si="25"/>
        <v>0</v>
      </c>
      <c r="Z309" s="377">
        <f>SUM(Detailed_budget_table[[#This Row],[Y1 Total Cost Budget Line]:[Y5 Total Cost Budget Line]])</f>
        <v>0</v>
      </c>
    </row>
    <row r="310" spans="2:26" ht="15" customHeight="1">
      <c r="B310" s="302"/>
      <c r="C310" s="71"/>
      <c r="D310" s="71"/>
      <c r="E310" s="71"/>
      <c r="F310" s="71"/>
      <c r="G310" s="71"/>
      <c r="H310" s="71"/>
      <c r="I310" s="368">
        <f>IF(Detailed_budget_table[[#This Row],[Unit Cost Available?]]="Yes",IFERROR(INDEX(unit_cost,MATCH(Detailed_budget_table[[#This Row],[Cost Item]],cost_item_lookup,0)),""),0)</f>
        <v>0</v>
      </c>
      <c r="J310" s="368">
        <f>IF(H310="Yes",IF(G310="","",INDEX(cost_item_lookup_table[Cost Unit],(MATCH(G310,cost_item_lookup_table[Cost Item],0)))),0)</f>
        <v>0</v>
      </c>
      <c r="K310" s="305"/>
      <c r="L310" s="305"/>
      <c r="M310" s="305"/>
      <c r="N310" s="305"/>
      <c r="O310" s="305"/>
      <c r="P310" s="305"/>
      <c r="Q310" s="305"/>
      <c r="R310" s="305"/>
      <c r="S310" s="305"/>
      <c r="T310" s="305"/>
      <c r="U310" s="307">
        <f t="shared" si="21"/>
        <v>0</v>
      </c>
      <c r="V310" s="307">
        <f t="shared" si="22"/>
        <v>0</v>
      </c>
      <c r="W310" s="307">
        <f t="shared" si="23"/>
        <v>0</v>
      </c>
      <c r="X310" s="307">
        <f t="shared" si="24"/>
        <v>0</v>
      </c>
      <c r="Y310" s="308">
        <f t="shared" si="25"/>
        <v>0</v>
      </c>
      <c r="Z310" s="377">
        <f>SUM(Detailed_budget_table[[#This Row],[Y1 Total Cost Budget Line]:[Y5 Total Cost Budget Line]])</f>
        <v>0</v>
      </c>
    </row>
    <row r="311" spans="2:26" ht="15" customHeight="1">
      <c r="B311" s="302"/>
      <c r="C311" s="71"/>
      <c r="D311" s="71"/>
      <c r="E311" s="71"/>
      <c r="F311" s="71"/>
      <c r="G311" s="71"/>
      <c r="H311" s="71"/>
      <c r="I311" s="368">
        <f>IF(Detailed_budget_table[[#This Row],[Unit Cost Available?]]="Yes",IFERROR(INDEX(unit_cost,MATCH(Detailed_budget_table[[#This Row],[Cost Item]],cost_item_lookup,0)),""),0)</f>
        <v>0</v>
      </c>
      <c r="J311" s="368">
        <f>IF(H311="Yes",IF(G311="","",INDEX(cost_item_lookup_table[Cost Unit],(MATCH(G311,cost_item_lookup_table[Cost Item],0)))),0)</f>
        <v>0</v>
      </c>
      <c r="K311" s="305"/>
      <c r="L311" s="305"/>
      <c r="M311" s="305"/>
      <c r="N311" s="305"/>
      <c r="O311" s="305"/>
      <c r="P311" s="305"/>
      <c r="Q311" s="305"/>
      <c r="R311" s="305"/>
      <c r="S311" s="305"/>
      <c r="T311" s="305"/>
      <c r="U311" s="307">
        <f t="shared" si="21"/>
        <v>0</v>
      </c>
      <c r="V311" s="307">
        <f t="shared" si="22"/>
        <v>0</v>
      </c>
      <c r="W311" s="307">
        <f t="shared" si="23"/>
        <v>0</v>
      </c>
      <c r="X311" s="307">
        <f t="shared" si="24"/>
        <v>0</v>
      </c>
      <c r="Y311" s="308">
        <f t="shared" si="25"/>
        <v>0</v>
      </c>
      <c r="Z311" s="377">
        <f>SUM(Detailed_budget_table[[#This Row],[Y1 Total Cost Budget Line]:[Y5 Total Cost Budget Line]])</f>
        <v>0</v>
      </c>
    </row>
    <row r="312" spans="2:26" ht="15" customHeight="1">
      <c r="B312" s="302"/>
      <c r="C312" s="71"/>
      <c r="D312" s="71"/>
      <c r="E312" s="71"/>
      <c r="F312" s="71"/>
      <c r="G312" s="71"/>
      <c r="H312" s="71"/>
      <c r="I312" s="368">
        <f>IF(Detailed_budget_table[[#This Row],[Unit Cost Available?]]="Yes",IFERROR(INDEX(unit_cost,MATCH(Detailed_budget_table[[#This Row],[Cost Item]],cost_item_lookup,0)),""),0)</f>
        <v>0</v>
      </c>
      <c r="J312" s="368">
        <f>IF(H312="Yes",IF(G312="","",INDEX(cost_item_lookup_table[Cost Unit],(MATCH(G312,cost_item_lookup_table[Cost Item],0)))),0)</f>
        <v>0</v>
      </c>
      <c r="K312" s="305"/>
      <c r="L312" s="305"/>
      <c r="M312" s="305"/>
      <c r="N312" s="305"/>
      <c r="O312" s="305"/>
      <c r="P312" s="305"/>
      <c r="Q312" s="305"/>
      <c r="R312" s="305"/>
      <c r="S312" s="305"/>
      <c r="T312" s="305"/>
      <c r="U312" s="307">
        <f t="shared" si="21"/>
        <v>0</v>
      </c>
      <c r="V312" s="307">
        <f t="shared" si="22"/>
        <v>0</v>
      </c>
      <c r="W312" s="307">
        <f t="shared" si="23"/>
        <v>0</v>
      </c>
      <c r="X312" s="307">
        <f t="shared" si="24"/>
        <v>0</v>
      </c>
      <c r="Y312" s="308">
        <f t="shared" si="25"/>
        <v>0</v>
      </c>
      <c r="Z312" s="377">
        <f>SUM(Detailed_budget_table[[#This Row],[Y1 Total Cost Budget Line]:[Y5 Total Cost Budget Line]])</f>
        <v>0</v>
      </c>
    </row>
    <row r="313" spans="2:26" ht="15" customHeight="1">
      <c r="B313" s="302"/>
      <c r="C313" s="71"/>
      <c r="D313" s="71"/>
      <c r="E313" s="71"/>
      <c r="F313" s="71"/>
      <c r="G313" s="71"/>
      <c r="H313" s="71"/>
      <c r="I313" s="368">
        <f>IF(Detailed_budget_table[[#This Row],[Unit Cost Available?]]="Yes",IFERROR(INDEX(unit_cost,MATCH(Detailed_budget_table[[#This Row],[Cost Item]],cost_item_lookup,0)),""),0)</f>
        <v>0</v>
      </c>
      <c r="J313" s="368">
        <f>IF(H313="Yes",IF(G313="","",INDEX(cost_item_lookup_table[Cost Unit],(MATCH(G313,cost_item_lookup_table[Cost Item],0)))),0)</f>
        <v>0</v>
      </c>
      <c r="K313" s="305"/>
      <c r="L313" s="305"/>
      <c r="M313" s="305"/>
      <c r="N313" s="305"/>
      <c r="O313" s="305"/>
      <c r="P313" s="305"/>
      <c r="Q313" s="305"/>
      <c r="R313" s="305"/>
      <c r="S313" s="305"/>
      <c r="T313" s="305"/>
      <c r="U313" s="307">
        <f t="shared" si="21"/>
        <v>0</v>
      </c>
      <c r="V313" s="307">
        <f t="shared" si="22"/>
        <v>0</v>
      </c>
      <c r="W313" s="307">
        <f t="shared" si="23"/>
        <v>0</v>
      </c>
      <c r="X313" s="307">
        <f t="shared" si="24"/>
        <v>0</v>
      </c>
      <c r="Y313" s="308">
        <f t="shared" si="25"/>
        <v>0</v>
      </c>
      <c r="Z313" s="377">
        <f>SUM(Detailed_budget_table[[#This Row],[Y1 Total Cost Budget Line]:[Y5 Total Cost Budget Line]])</f>
        <v>0</v>
      </c>
    </row>
    <row r="314" spans="2:26" ht="15" customHeight="1">
      <c r="B314" s="302"/>
      <c r="C314" s="71"/>
      <c r="D314" s="71"/>
      <c r="E314" s="71"/>
      <c r="F314" s="71"/>
      <c r="G314" s="71"/>
      <c r="H314" s="71"/>
      <c r="I314" s="368">
        <f>IF(Detailed_budget_table[[#This Row],[Unit Cost Available?]]="Yes",IFERROR(INDEX(unit_cost,MATCH(Detailed_budget_table[[#This Row],[Cost Item]],cost_item_lookup,0)),""),0)</f>
        <v>0</v>
      </c>
      <c r="J314" s="368">
        <f>IF(H314="Yes",IF(G314="","",INDEX(cost_item_lookup_table[Cost Unit],(MATCH(G314,cost_item_lookup_table[Cost Item],0)))),0)</f>
        <v>0</v>
      </c>
      <c r="K314" s="305"/>
      <c r="L314" s="305"/>
      <c r="M314" s="305"/>
      <c r="N314" s="305"/>
      <c r="O314" s="305"/>
      <c r="P314" s="305"/>
      <c r="Q314" s="305"/>
      <c r="R314" s="305"/>
      <c r="S314" s="305"/>
      <c r="T314" s="305"/>
      <c r="U314" s="307">
        <f t="shared" si="21"/>
        <v>0</v>
      </c>
      <c r="V314" s="307">
        <f t="shared" si="22"/>
        <v>0</v>
      </c>
      <c r="W314" s="307">
        <f t="shared" si="23"/>
        <v>0</v>
      </c>
      <c r="X314" s="307">
        <f t="shared" si="24"/>
        <v>0</v>
      </c>
      <c r="Y314" s="308">
        <f t="shared" si="25"/>
        <v>0</v>
      </c>
      <c r="Z314" s="377">
        <f>SUM(Detailed_budget_table[[#This Row],[Y1 Total Cost Budget Line]:[Y5 Total Cost Budget Line]])</f>
        <v>0</v>
      </c>
    </row>
    <row r="315" spans="2:26" ht="15" customHeight="1">
      <c r="B315" s="302"/>
      <c r="C315" s="71"/>
      <c r="D315" s="71"/>
      <c r="E315" s="71"/>
      <c r="F315" s="71"/>
      <c r="G315" s="71"/>
      <c r="H315" s="71"/>
      <c r="I315" s="368">
        <f>IF(Detailed_budget_table[[#This Row],[Unit Cost Available?]]="Yes",IFERROR(INDEX(unit_cost,MATCH(Detailed_budget_table[[#This Row],[Cost Item]],cost_item_lookup,0)),""),0)</f>
        <v>0</v>
      </c>
      <c r="J315" s="368">
        <f>IF(H315="Yes",IF(G315="","",INDEX(cost_item_lookup_table[Cost Unit],(MATCH(G315,cost_item_lookup_table[Cost Item],0)))),0)</f>
        <v>0</v>
      </c>
      <c r="K315" s="305"/>
      <c r="L315" s="305"/>
      <c r="M315" s="305"/>
      <c r="N315" s="305"/>
      <c r="O315" s="305"/>
      <c r="P315" s="305"/>
      <c r="Q315" s="305"/>
      <c r="R315" s="305"/>
      <c r="S315" s="305"/>
      <c r="T315" s="305"/>
      <c r="U315" s="307">
        <f t="shared" si="21"/>
        <v>0</v>
      </c>
      <c r="V315" s="307">
        <f t="shared" si="22"/>
        <v>0</v>
      </c>
      <c r="W315" s="307">
        <f t="shared" si="23"/>
        <v>0</v>
      </c>
      <c r="X315" s="307">
        <f t="shared" si="24"/>
        <v>0</v>
      </c>
      <c r="Y315" s="308">
        <f t="shared" si="25"/>
        <v>0</v>
      </c>
      <c r="Z315" s="377">
        <f>SUM(Detailed_budget_table[[#This Row],[Y1 Total Cost Budget Line]:[Y5 Total Cost Budget Line]])</f>
        <v>0</v>
      </c>
    </row>
    <row r="316" spans="2:26" ht="15" customHeight="1">
      <c r="B316" s="302"/>
      <c r="C316" s="71"/>
      <c r="D316" s="71"/>
      <c r="E316" s="71"/>
      <c r="F316" s="71"/>
      <c r="G316" s="71"/>
      <c r="H316" s="71"/>
      <c r="I316" s="368">
        <f>IF(Detailed_budget_table[[#This Row],[Unit Cost Available?]]="Yes",IFERROR(INDEX(unit_cost,MATCH(Detailed_budget_table[[#This Row],[Cost Item]],cost_item_lookup,0)),""),0)</f>
        <v>0</v>
      </c>
      <c r="J316" s="368">
        <f>IF(H316="Yes",IF(G316="","",INDEX(cost_item_lookup_table[Cost Unit],(MATCH(G316,cost_item_lookup_table[Cost Item],0)))),0)</f>
        <v>0</v>
      </c>
      <c r="K316" s="305"/>
      <c r="L316" s="305"/>
      <c r="M316" s="305"/>
      <c r="N316" s="305"/>
      <c r="O316" s="305"/>
      <c r="P316" s="305"/>
      <c r="Q316" s="305"/>
      <c r="R316" s="305"/>
      <c r="S316" s="305"/>
      <c r="T316" s="305"/>
      <c r="U316" s="307">
        <f t="shared" si="21"/>
        <v>0</v>
      </c>
      <c r="V316" s="307">
        <f t="shared" si="22"/>
        <v>0</v>
      </c>
      <c r="W316" s="307">
        <f t="shared" si="23"/>
        <v>0</v>
      </c>
      <c r="X316" s="307">
        <f t="shared" si="24"/>
        <v>0</v>
      </c>
      <c r="Y316" s="308">
        <f t="shared" si="25"/>
        <v>0</v>
      </c>
      <c r="Z316" s="377">
        <f>SUM(Detailed_budget_table[[#This Row],[Y1 Total Cost Budget Line]:[Y5 Total Cost Budget Line]])</f>
        <v>0</v>
      </c>
    </row>
    <row r="317" spans="2:26" ht="15" customHeight="1">
      <c r="B317" s="302"/>
      <c r="C317" s="71"/>
      <c r="D317" s="71"/>
      <c r="E317" s="71"/>
      <c r="F317" s="71"/>
      <c r="G317" s="71"/>
      <c r="H317" s="71"/>
      <c r="I317" s="368">
        <f>IF(Detailed_budget_table[[#This Row],[Unit Cost Available?]]="Yes",IFERROR(INDEX(unit_cost,MATCH(Detailed_budget_table[[#This Row],[Cost Item]],cost_item_lookup,0)),""),0)</f>
        <v>0</v>
      </c>
      <c r="J317" s="368">
        <f>IF(H317="Yes",IF(G317="","",INDEX(cost_item_lookup_table[Cost Unit],(MATCH(G317,cost_item_lookup_table[Cost Item],0)))),0)</f>
        <v>0</v>
      </c>
      <c r="K317" s="305"/>
      <c r="L317" s="305"/>
      <c r="M317" s="305"/>
      <c r="N317" s="305"/>
      <c r="O317" s="305"/>
      <c r="P317" s="305"/>
      <c r="Q317" s="305"/>
      <c r="R317" s="305"/>
      <c r="S317" s="305"/>
      <c r="T317" s="305"/>
      <c r="U317" s="307">
        <f t="shared" si="21"/>
        <v>0</v>
      </c>
      <c r="V317" s="307">
        <f t="shared" si="22"/>
        <v>0</v>
      </c>
      <c r="W317" s="307">
        <f t="shared" si="23"/>
        <v>0</v>
      </c>
      <c r="X317" s="307">
        <f t="shared" si="24"/>
        <v>0</v>
      </c>
      <c r="Y317" s="308">
        <f t="shared" si="25"/>
        <v>0</v>
      </c>
      <c r="Z317" s="377">
        <f>SUM(Detailed_budget_table[[#This Row],[Y1 Total Cost Budget Line]:[Y5 Total Cost Budget Line]])</f>
        <v>0</v>
      </c>
    </row>
    <row r="318" spans="2:26" ht="15" customHeight="1">
      <c r="B318" s="302"/>
      <c r="C318" s="71"/>
      <c r="D318" s="71"/>
      <c r="E318" s="71"/>
      <c r="F318" s="71"/>
      <c r="G318" s="71"/>
      <c r="H318" s="71"/>
      <c r="I318" s="368">
        <f>IF(Detailed_budget_table[[#This Row],[Unit Cost Available?]]="Yes",IFERROR(INDEX(unit_cost,MATCH(Detailed_budget_table[[#This Row],[Cost Item]],cost_item_lookup,0)),""),0)</f>
        <v>0</v>
      </c>
      <c r="J318" s="368">
        <f>IF(H318="Yes",IF(G318="","",INDEX(cost_item_lookup_table[Cost Unit],(MATCH(G318,cost_item_lookup_table[Cost Item],0)))),0)</f>
        <v>0</v>
      </c>
      <c r="K318" s="305"/>
      <c r="L318" s="305"/>
      <c r="M318" s="305"/>
      <c r="N318" s="305"/>
      <c r="O318" s="305"/>
      <c r="P318" s="305"/>
      <c r="Q318" s="305"/>
      <c r="R318" s="305"/>
      <c r="S318" s="305"/>
      <c r="T318" s="305"/>
      <c r="U318" s="307">
        <f t="shared" si="21"/>
        <v>0</v>
      </c>
      <c r="V318" s="307">
        <f t="shared" si="22"/>
        <v>0</v>
      </c>
      <c r="W318" s="307">
        <f t="shared" si="23"/>
        <v>0</v>
      </c>
      <c r="X318" s="307">
        <f t="shared" si="24"/>
        <v>0</v>
      </c>
      <c r="Y318" s="308">
        <f t="shared" si="25"/>
        <v>0</v>
      </c>
      <c r="Z318" s="377">
        <f>SUM(Detailed_budget_table[[#This Row],[Y1 Total Cost Budget Line]:[Y5 Total Cost Budget Line]])</f>
        <v>0</v>
      </c>
    </row>
    <row r="319" spans="2:26" ht="15" customHeight="1">
      <c r="B319" s="302"/>
      <c r="C319" s="71"/>
      <c r="D319" s="71"/>
      <c r="E319" s="71"/>
      <c r="F319" s="71"/>
      <c r="G319" s="71"/>
      <c r="H319" s="71"/>
      <c r="I319" s="368">
        <f>IF(Detailed_budget_table[[#This Row],[Unit Cost Available?]]="Yes",IFERROR(INDEX(unit_cost,MATCH(Detailed_budget_table[[#This Row],[Cost Item]],cost_item_lookup,0)),""),0)</f>
        <v>0</v>
      </c>
      <c r="J319" s="368">
        <f>IF(H319="Yes",IF(G319="","",INDEX(cost_item_lookup_table[Cost Unit],(MATCH(G319,cost_item_lookup_table[Cost Item],0)))),0)</f>
        <v>0</v>
      </c>
      <c r="K319" s="305"/>
      <c r="L319" s="305"/>
      <c r="M319" s="305"/>
      <c r="N319" s="305"/>
      <c r="O319" s="305"/>
      <c r="P319" s="305"/>
      <c r="Q319" s="305"/>
      <c r="R319" s="305"/>
      <c r="S319" s="305"/>
      <c r="T319" s="305"/>
      <c r="U319" s="307">
        <f t="shared" si="21"/>
        <v>0</v>
      </c>
      <c r="V319" s="307">
        <f t="shared" si="22"/>
        <v>0</v>
      </c>
      <c r="W319" s="307">
        <f t="shared" si="23"/>
        <v>0</v>
      </c>
      <c r="X319" s="307">
        <f t="shared" si="24"/>
        <v>0</v>
      </c>
      <c r="Y319" s="308">
        <f t="shared" si="25"/>
        <v>0</v>
      </c>
      <c r="Z319" s="377">
        <f>SUM(Detailed_budget_table[[#This Row],[Y1 Total Cost Budget Line]:[Y5 Total Cost Budget Line]])</f>
        <v>0</v>
      </c>
    </row>
    <row r="320" spans="2:26" ht="15" customHeight="1">
      <c r="B320" s="302"/>
      <c r="C320" s="71"/>
      <c r="D320" s="71"/>
      <c r="E320" s="71"/>
      <c r="F320" s="71"/>
      <c r="G320" s="71"/>
      <c r="H320" s="71"/>
      <c r="I320" s="368">
        <f>IF(Detailed_budget_table[[#This Row],[Unit Cost Available?]]="Yes",IFERROR(INDEX(unit_cost,MATCH(Detailed_budget_table[[#This Row],[Cost Item]],cost_item_lookup,0)),""),0)</f>
        <v>0</v>
      </c>
      <c r="J320" s="368">
        <f>IF(H320="Yes",IF(G320="","",INDEX(cost_item_lookup_table[Cost Unit],(MATCH(G320,cost_item_lookup_table[Cost Item],0)))),0)</f>
        <v>0</v>
      </c>
      <c r="K320" s="305"/>
      <c r="L320" s="305"/>
      <c r="M320" s="305"/>
      <c r="N320" s="305"/>
      <c r="O320" s="305"/>
      <c r="P320" s="305"/>
      <c r="Q320" s="305"/>
      <c r="R320" s="305"/>
      <c r="S320" s="305"/>
      <c r="T320" s="305"/>
      <c r="U320" s="307">
        <f t="shared" si="21"/>
        <v>0</v>
      </c>
      <c r="V320" s="307">
        <f t="shared" si="22"/>
        <v>0</v>
      </c>
      <c r="W320" s="307">
        <f t="shared" si="23"/>
        <v>0</v>
      </c>
      <c r="X320" s="307">
        <f t="shared" si="24"/>
        <v>0</v>
      </c>
      <c r="Y320" s="308">
        <f t="shared" si="25"/>
        <v>0</v>
      </c>
      <c r="Z320" s="377">
        <f>SUM(Detailed_budget_table[[#This Row],[Y1 Total Cost Budget Line]:[Y5 Total Cost Budget Line]])</f>
        <v>0</v>
      </c>
    </row>
    <row r="321" spans="2:26" ht="15" customHeight="1">
      <c r="B321" s="302"/>
      <c r="C321" s="71"/>
      <c r="D321" s="71"/>
      <c r="E321" s="71"/>
      <c r="F321" s="71"/>
      <c r="G321" s="71"/>
      <c r="H321" s="71"/>
      <c r="I321" s="368">
        <f>IF(Detailed_budget_table[[#This Row],[Unit Cost Available?]]="Yes",IFERROR(INDEX(unit_cost,MATCH(Detailed_budget_table[[#This Row],[Cost Item]],cost_item_lookup,0)),""),0)</f>
        <v>0</v>
      </c>
      <c r="J321" s="368">
        <f>IF(H321="Yes",IF(G321="","",INDEX(cost_item_lookup_table[Cost Unit],(MATCH(G321,cost_item_lookup_table[Cost Item],0)))),0)</f>
        <v>0</v>
      </c>
      <c r="K321" s="305"/>
      <c r="L321" s="305"/>
      <c r="M321" s="305"/>
      <c r="N321" s="305"/>
      <c r="O321" s="305"/>
      <c r="P321" s="305"/>
      <c r="Q321" s="305"/>
      <c r="R321" s="305"/>
      <c r="S321" s="305"/>
      <c r="T321" s="305"/>
      <c r="U321" s="307">
        <f t="shared" si="21"/>
        <v>0</v>
      </c>
      <c r="V321" s="307">
        <f t="shared" si="22"/>
        <v>0</v>
      </c>
      <c r="W321" s="307">
        <f t="shared" si="23"/>
        <v>0</v>
      </c>
      <c r="X321" s="307">
        <f t="shared" si="24"/>
        <v>0</v>
      </c>
      <c r="Y321" s="308">
        <f t="shared" si="25"/>
        <v>0</v>
      </c>
      <c r="Z321" s="377">
        <f>SUM(Detailed_budget_table[[#This Row],[Y1 Total Cost Budget Line]:[Y5 Total Cost Budget Line]])</f>
        <v>0</v>
      </c>
    </row>
    <row r="322" spans="2:26" ht="15" customHeight="1">
      <c r="B322" s="302"/>
      <c r="C322" s="71"/>
      <c r="D322" s="71"/>
      <c r="E322" s="71"/>
      <c r="F322" s="71"/>
      <c r="G322" s="71"/>
      <c r="H322" s="71"/>
      <c r="I322" s="368">
        <f>IF(Detailed_budget_table[[#This Row],[Unit Cost Available?]]="Yes",IFERROR(INDEX(unit_cost,MATCH(Detailed_budget_table[[#This Row],[Cost Item]],cost_item_lookup,0)),""),0)</f>
        <v>0</v>
      </c>
      <c r="J322" s="368">
        <f>IF(H322="Yes",IF(G322="","",INDEX(cost_item_lookup_table[Cost Unit],(MATCH(G322,cost_item_lookup_table[Cost Item],0)))),0)</f>
        <v>0</v>
      </c>
      <c r="K322" s="305"/>
      <c r="L322" s="305"/>
      <c r="M322" s="305"/>
      <c r="N322" s="305"/>
      <c r="O322" s="305"/>
      <c r="P322" s="305"/>
      <c r="Q322" s="305"/>
      <c r="R322" s="305"/>
      <c r="S322" s="305"/>
      <c r="T322" s="305"/>
      <c r="U322" s="307">
        <f t="shared" si="21"/>
        <v>0</v>
      </c>
      <c r="V322" s="307">
        <f t="shared" si="22"/>
        <v>0</v>
      </c>
      <c r="W322" s="307">
        <f t="shared" si="23"/>
        <v>0</v>
      </c>
      <c r="X322" s="307">
        <f t="shared" si="24"/>
        <v>0</v>
      </c>
      <c r="Y322" s="308">
        <f t="shared" si="25"/>
        <v>0</v>
      </c>
      <c r="Z322" s="377">
        <f>SUM(Detailed_budget_table[[#This Row],[Y1 Total Cost Budget Line]:[Y5 Total Cost Budget Line]])</f>
        <v>0</v>
      </c>
    </row>
    <row r="323" spans="2:26" ht="15" customHeight="1">
      <c r="B323" s="302"/>
      <c r="C323" s="71"/>
      <c r="D323" s="71"/>
      <c r="E323" s="71"/>
      <c r="F323" s="71"/>
      <c r="G323" s="71"/>
      <c r="H323" s="71"/>
      <c r="I323" s="368">
        <f>IF(Detailed_budget_table[[#This Row],[Unit Cost Available?]]="Yes",IFERROR(INDEX(unit_cost,MATCH(Detailed_budget_table[[#This Row],[Cost Item]],cost_item_lookup,0)),""),0)</f>
        <v>0</v>
      </c>
      <c r="J323" s="368">
        <f>IF(H323="Yes",IF(G323="","",INDEX(cost_item_lookup_table[Cost Unit],(MATCH(G323,cost_item_lookup_table[Cost Item],0)))),0)</f>
        <v>0</v>
      </c>
      <c r="K323" s="305"/>
      <c r="L323" s="305"/>
      <c r="M323" s="305"/>
      <c r="N323" s="305"/>
      <c r="O323" s="305"/>
      <c r="P323" s="305"/>
      <c r="Q323" s="305"/>
      <c r="R323" s="305"/>
      <c r="S323" s="305"/>
      <c r="T323" s="305"/>
      <c r="U323" s="307">
        <f t="shared" si="21"/>
        <v>0</v>
      </c>
      <c r="V323" s="307">
        <f t="shared" si="22"/>
        <v>0</v>
      </c>
      <c r="W323" s="307">
        <f t="shared" si="23"/>
        <v>0</v>
      </c>
      <c r="X323" s="307">
        <f t="shared" si="24"/>
        <v>0</v>
      </c>
      <c r="Y323" s="308">
        <f t="shared" si="25"/>
        <v>0</v>
      </c>
      <c r="Z323" s="377">
        <f>SUM(Detailed_budget_table[[#This Row],[Y1 Total Cost Budget Line]:[Y5 Total Cost Budget Line]])</f>
        <v>0</v>
      </c>
    </row>
    <row r="324" spans="2:26" ht="15" customHeight="1">
      <c r="B324" s="302"/>
      <c r="C324" s="71"/>
      <c r="D324" s="71"/>
      <c r="E324" s="71"/>
      <c r="F324" s="71"/>
      <c r="G324" s="71"/>
      <c r="H324" s="71"/>
      <c r="I324" s="368">
        <f>IF(Detailed_budget_table[[#This Row],[Unit Cost Available?]]="Yes",IFERROR(INDEX(unit_cost,MATCH(Detailed_budget_table[[#This Row],[Cost Item]],cost_item_lookup,0)),""),0)</f>
        <v>0</v>
      </c>
      <c r="J324" s="368">
        <f>IF(H324="Yes",IF(G324="","",INDEX(cost_item_lookup_table[Cost Unit],(MATCH(G324,cost_item_lookup_table[Cost Item],0)))),0)</f>
        <v>0</v>
      </c>
      <c r="K324" s="305"/>
      <c r="L324" s="305"/>
      <c r="M324" s="305"/>
      <c r="N324" s="305"/>
      <c r="O324" s="305"/>
      <c r="P324" s="305"/>
      <c r="Q324" s="305"/>
      <c r="R324" s="305"/>
      <c r="S324" s="305"/>
      <c r="T324" s="305"/>
      <c r="U324" s="307">
        <f t="shared" si="21"/>
        <v>0</v>
      </c>
      <c r="V324" s="307">
        <f t="shared" si="22"/>
        <v>0</v>
      </c>
      <c r="W324" s="307">
        <f t="shared" si="23"/>
        <v>0</v>
      </c>
      <c r="X324" s="307">
        <f t="shared" si="24"/>
        <v>0</v>
      </c>
      <c r="Y324" s="308">
        <f t="shared" si="25"/>
        <v>0</v>
      </c>
      <c r="Z324" s="377">
        <f>SUM(Detailed_budget_table[[#This Row],[Y1 Total Cost Budget Line]:[Y5 Total Cost Budget Line]])</f>
        <v>0</v>
      </c>
    </row>
    <row r="325" spans="2:26" ht="15" customHeight="1">
      <c r="B325" s="302"/>
      <c r="C325" s="71"/>
      <c r="D325" s="71"/>
      <c r="E325" s="71"/>
      <c r="F325" s="71"/>
      <c r="G325" s="71"/>
      <c r="H325" s="71"/>
      <c r="I325" s="368">
        <f>IF(Detailed_budget_table[[#This Row],[Unit Cost Available?]]="Yes",IFERROR(INDEX(unit_cost,MATCH(Detailed_budget_table[[#This Row],[Cost Item]],cost_item_lookup,0)),""),0)</f>
        <v>0</v>
      </c>
      <c r="J325" s="368">
        <f>IF(H325="Yes",IF(G325="","",INDEX(cost_item_lookup_table[Cost Unit],(MATCH(G325,cost_item_lookup_table[Cost Item],0)))),0)</f>
        <v>0</v>
      </c>
      <c r="K325" s="305"/>
      <c r="L325" s="305"/>
      <c r="M325" s="305"/>
      <c r="N325" s="305"/>
      <c r="O325" s="305"/>
      <c r="P325" s="305"/>
      <c r="Q325" s="305"/>
      <c r="R325" s="305"/>
      <c r="S325" s="305"/>
      <c r="T325" s="305"/>
      <c r="U325" s="307">
        <f t="shared" si="21"/>
        <v>0</v>
      </c>
      <c r="V325" s="307">
        <f t="shared" si="22"/>
        <v>0</v>
      </c>
      <c r="W325" s="307">
        <f t="shared" si="23"/>
        <v>0</v>
      </c>
      <c r="X325" s="307">
        <f t="shared" si="24"/>
        <v>0</v>
      </c>
      <c r="Y325" s="308">
        <f t="shared" si="25"/>
        <v>0</v>
      </c>
      <c r="Z325" s="377">
        <f>SUM(Detailed_budget_table[[#This Row],[Y1 Total Cost Budget Line]:[Y5 Total Cost Budget Line]])</f>
        <v>0</v>
      </c>
    </row>
    <row r="326" spans="2:26" ht="15" customHeight="1">
      <c r="B326" s="302"/>
      <c r="C326" s="71"/>
      <c r="D326" s="71"/>
      <c r="E326" s="71"/>
      <c r="F326" s="71"/>
      <c r="G326" s="71"/>
      <c r="H326" s="71"/>
      <c r="I326" s="368">
        <f>IF(Detailed_budget_table[[#This Row],[Unit Cost Available?]]="Yes",IFERROR(INDEX(unit_cost,MATCH(Detailed_budget_table[[#This Row],[Cost Item]],cost_item_lookup,0)),""),0)</f>
        <v>0</v>
      </c>
      <c r="J326" s="368">
        <f>IF(H326="Yes",IF(G326="","",INDEX(cost_item_lookup_table[Cost Unit],(MATCH(G326,cost_item_lookup_table[Cost Item],0)))),0)</f>
        <v>0</v>
      </c>
      <c r="K326" s="305"/>
      <c r="L326" s="305"/>
      <c r="M326" s="305"/>
      <c r="N326" s="305"/>
      <c r="O326" s="305"/>
      <c r="P326" s="305"/>
      <c r="Q326" s="305"/>
      <c r="R326" s="305"/>
      <c r="S326" s="305"/>
      <c r="T326" s="305"/>
      <c r="U326" s="307">
        <f t="shared" si="21"/>
        <v>0</v>
      </c>
      <c r="V326" s="307">
        <f t="shared" si="22"/>
        <v>0</v>
      </c>
      <c r="W326" s="307">
        <f t="shared" si="23"/>
        <v>0</v>
      </c>
      <c r="X326" s="307">
        <f t="shared" si="24"/>
        <v>0</v>
      </c>
      <c r="Y326" s="308">
        <f t="shared" si="25"/>
        <v>0</v>
      </c>
      <c r="Z326" s="377">
        <f>SUM(Detailed_budget_table[[#This Row],[Y1 Total Cost Budget Line]:[Y5 Total Cost Budget Line]])</f>
        <v>0</v>
      </c>
    </row>
    <row r="327" spans="2:26" ht="15" customHeight="1">
      <c r="B327" s="302"/>
      <c r="C327" s="71"/>
      <c r="D327" s="71"/>
      <c r="E327" s="71"/>
      <c r="F327" s="71"/>
      <c r="G327" s="71"/>
      <c r="H327" s="71"/>
      <c r="I327" s="368">
        <f>IF(Detailed_budget_table[[#This Row],[Unit Cost Available?]]="Yes",IFERROR(INDEX(unit_cost,MATCH(Detailed_budget_table[[#This Row],[Cost Item]],cost_item_lookup,0)),""),0)</f>
        <v>0</v>
      </c>
      <c r="J327" s="368">
        <f>IF(H327="Yes",IF(G327="","",INDEX(cost_item_lookup_table[Cost Unit],(MATCH(G327,cost_item_lookup_table[Cost Item],0)))),0)</f>
        <v>0</v>
      </c>
      <c r="K327" s="305"/>
      <c r="L327" s="305"/>
      <c r="M327" s="305"/>
      <c r="N327" s="305"/>
      <c r="O327" s="305"/>
      <c r="P327" s="305"/>
      <c r="Q327" s="305"/>
      <c r="R327" s="305"/>
      <c r="S327" s="305"/>
      <c r="T327" s="305"/>
      <c r="U327" s="307">
        <f t="shared" ref="U327:U390" si="26">IF(IF(OR(K327="",L327="",$I327=""),"",K327*L327*$I327)="",0,K327*L327*$I327)</f>
        <v>0</v>
      </c>
      <c r="V327" s="307">
        <f t="shared" ref="V327:V390" si="27">IF(IF(OR(M327="",N327="",$I327=""),"",M327*N327*$I327)="",0,M327*N327*$I327)</f>
        <v>0</v>
      </c>
      <c r="W327" s="307">
        <f t="shared" ref="W327:W390" si="28">IF(IF(OR(O327="",P327="",$I327=""),"",O327*P327*$I327)="",0,O327*P327*$I327)</f>
        <v>0</v>
      </c>
      <c r="X327" s="307">
        <f t="shared" ref="X327:X390" si="29">IF(IF(OR(Q327="",R327="",$I327=""),"",Q327*R327*$I327)="",0,Q327*R327*$I327)</f>
        <v>0</v>
      </c>
      <c r="Y327" s="308">
        <f t="shared" ref="Y327:Y390" si="30">IF(IF(OR(S327="",T327="",$I327=""),"",S327*T327*$I327)="",0,S327*T327*$I327)</f>
        <v>0</v>
      </c>
      <c r="Z327" s="377">
        <f>SUM(Detailed_budget_table[[#This Row],[Y1 Total Cost Budget Line]:[Y5 Total Cost Budget Line]])</f>
        <v>0</v>
      </c>
    </row>
    <row r="328" spans="2:26" ht="15" customHeight="1">
      <c r="B328" s="302"/>
      <c r="C328" s="71"/>
      <c r="D328" s="71"/>
      <c r="E328" s="71"/>
      <c r="F328" s="71"/>
      <c r="G328" s="71"/>
      <c r="H328" s="71"/>
      <c r="I328" s="368">
        <f>IF(Detailed_budget_table[[#This Row],[Unit Cost Available?]]="Yes",IFERROR(INDEX(unit_cost,MATCH(Detailed_budget_table[[#This Row],[Cost Item]],cost_item_lookup,0)),""),0)</f>
        <v>0</v>
      </c>
      <c r="J328" s="368">
        <f>IF(H328="Yes",IF(G328="","",INDEX(cost_item_lookup_table[Cost Unit],(MATCH(G328,cost_item_lookup_table[Cost Item],0)))),0)</f>
        <v>0</v>
      </c>
      <c r="K328" s="305"/>
      <c r="L328" s="305"/>
      <c r="M328" s="305"/>
      <c r="N328" s="305"/>
      <c r="O328" s="305"/>
      <c r="P328" s="305"/>
      <c r="Q328" s="305"/>
      <c r="R328" s="305"/>
      <c r="S328" s="305"/>
      <c r="T328" s="305"/>
      <c r="U328" s="307">
        <f t="shared" si="26"/>
        <v>0</v>
      </c>
      <c r="V328" s="307">
        <f t="shared" si="27"/>
        <v>0</v>
      </c>
      <c r="W328" s="307">
        <f t="shared" si="28"/>
        <v>0</v>
      </c>
      <c r="X328" s="307">
        <f t="shared" si="29"/>
        <v>0</v>
      </c>
      <c r="Y328" s="308">
        <f t="shared" si="30"/>
        <v>0</v>
      </c>
      <c r="Z328" s="377">
        <f>SUM(Detailed_budget_table[[#This Row],[Y1 Total Cost Budget Line]:[Y5 Total Cost Budget Line]])</f>
        <v>0</v>
      </c>
    </row>
    <row r="329" spans="2:26" ht="15" customHeight="1">
      <c r="B329" s="302"/>
      <c r="C329" s="71"/>
      <c r="D329" s="71"/>
      <c r="E329" s="71"/>
      <c r="F329" s="71"/>
      <c r="G329" s="71"/>
      <c r="H329" s="71"/>
      <c r="I329" s="368">
        <f>IF(Detailed_budget_table[[#This Row],[Unit Cost Available?]]="Yes",IFERROR(INDEX(unit_cost,MATCH(Detailed_budget_table[[#This Row],[Cost Item]],cost_item_lookup,0)),""),0)</f>
        <v>0</v>
      </c>
      <c r="J329" s="368">
        <f>IF(H329="Yes",IF(G329="","",INDEX(cost_item_lookup_table[Cost Unit],(MATCH(G329,cost_item_lookup_table[Cost Item],0)))),0)</f>
        <v>0</v>
      </c>
      <c r="K329" s="305"/>
      <c r="L329" s="305"/>
      <c r="M329" s="305"/>
      <c r="N329" s="305"/>
      <c r="O329" s="305"/>
      <c r="P329" s="305"/>
      <c r="Q329" s="305"/>
      <c r="R329" s="305"/>
      <c r="S329" s="305"/>
      <c r="T329" s="305"/>
      <c r="U329" s="307">
        <f t="shared" si="26"/>
        <v>0</v>
      </c>
      <c r="V329" s="307">
        <f t="shared" si="27"/>
        <v>0</v>
      </c>
      <c r="W329" s="307">
        <f t="shared" si="28"/>
        <v>0</v>
      </c>
      <c r="X329" s="307">
        <f t="shared" si="29"/>
        <v>0</v>
      </c>
      <c r="Y329" s="308">
        <f t="shared" si="30"/>
        <v>0</v>
      </c>
      <c r="Z329" s="377">
        <f>SUM(Detailed_budget_table[[#This Row],[Y1 Total Cost Budget Line]:[Y5 Total Cost Budget Line]])</f>
        <v>0</v>
      </c>
    </row>
    <row r="330" spans="2:26" ht="15" customHeight="1">
      <c r="B330" s="302"/>
      <c r="C330" s="71"/>
      <c r="D330" s="71"/>
      <c r="E330" s="71"/>
      <c r="F330" s="71"/>
      <c r="G330" s="71"/>
      <c r="H330" s="71"/>
      <c r="I330" s="368">
        <f>IF(Detailed_budget_table[[#This Row],[Unit Cost Available?]]="Yes",IFERROR(INDEX(unit_cost,MATCH(Detailed_budget_table[[#This Row],[Cost Item]],cost_item_lookup,0)),""),0)</f>
        <v>0</v>
      </c>
      <c r="J330" s="368">
        <f>IF(H330="Yes",IF(G330="","",INDEX(cost_item_lookup_table[Cost Unit],(MATCH(G330,cost_item_lookup_table[Cost Item],0)))),0)</f>
        <v>0</v>
      </c>
      <c r="K330" s="305"/>
      <c r="L330" s="305"/>
      <c r="M330" s="305"/>
      <c r="N330" s="305"/>
      <c r="O330" s="305"/>
      <c r="P330" s="305"/>
      <c r="Q330" s="305"/>
      <c r="R330" s="305"/>
      <c r="S330" s="305"/>
      <c r="T330" s="305"/>
      <c r="U330" s="307">
        <f t="shared" si="26"/>
        <v>0</v>
      </c>
      <c r="V330" s="307">
        <f t="shared" si="27"/>
        <v>0</v>
      </c>
      <c r="W330" s="307">
        <f t="shared" si="28"/>
        <v>0</v>
      </c>
      <c r="X330" s="307">
        <f t="shared" si="29"/>
        <v>0</v>
      </c>
      <c r="Y330" s="308">
        <f t="shared" si="30"/>
        <v>0</v>
      </c>
      <c r="Z330" s="377">
        <f>SUM(Detailed_budget_table[[#This Row],[Y1 Total Cost Budget Line]:[Y5 Total Cost Budget Line]])</f>
        <v>0</v>
      </c>
    </row>
    <row r="331" spans="2:26" ht="15" customHeight="1">
      <c r="B331" s="302"/>
      <c r="C331" s="71"/>
      <c r="D331" s="71"/>
      <c r="E331" s="71"/>
      <c r="F331" s="71"/>
      <c r="G331" s="71"/>
      <c r="H331" s="71"/>
      <c r="I331" s="368">
        <f>IF(Detailed_budget_table[[#This Row],[Unit Cost Available?]]="Yes",IFERROR(INDEX(unit_cost,MATCH(Detailed_budget_table[[#This Row],[Cost Item]],cost_item_lookup,0)),""),0)</f>
        <v>0</v>
      </c>
      <c r="J331" s="368">
        <f>IF(H331="Yes",IF(G331="","",INDEX(cost_item_lookup_table[Cost Unit],(MATCH(G331,cost_item_lookup_table[Cost Item],0)))),0)</f>
        <v>0</v>
      </c>
      <c r="K331" s="305"/>
      <c r="L331" s="305"/>
      <c r="M331" s="305"/>
      <c r="N331" s="305"/>
      <c r="O331" s="305"/>
      <c r="P331" s="305"/>
      <c r="Q331" s="305"/>
      <c r="R331" s="305"/>
      <c r="S331" s="305"/>
      <c r="T331" s="305"/>
      <c r="U331" s="307">
        <f t="shared" si="26"/>
        <v>0</v>
      </c>
      <c r="V331" s="307">
        <f t="shared" si="27"/>
        <v>0</v>
      </c>
      <c r="W331" s="307">
        <f t="shared" si="28"/>
        <v>0</v>
      </c>
      <c r="X331" s="307">
        <f t="shared" si="29"/>
        <v>0</v>
      </c>
      <c r="Y331" s="308">
        <f t="shared" si="30"/>
        <v>0</v>
      </c>
      <c r="Z331" s="377">
        <f>SUM(Detailed_budget_table[[#This Row],[Y1 Total Cost Budget Line]:[Y5 Total Cost Budget Line]])</f>
        <v>0</v>
      </c>
    </row>
    <row r="332" spans="2:26" ht="15" customHeight="1">
      <c r="B332" s="302"/>
      <c r="C332" s="71"/>
      <c r="D332" s="71"/>
      <c r="E332" s="71"/>
      <c r="F332" s="71"/>
      <c r="G332" s="71"/>
      <c r="H332" s="71"/>
      <c r="I332" s="368">
        <f>IF(Detailed_budget_table[[#This Row],[Unit Cost Available?]]="Yes",IFERROR(INDEX(unit_cost,MATCH(Detailed_budget_table[[#This Row],[Cost Item]],cost_item_lookup,0)),""),0)</f>
        <v>0</v>
      </c>
      <c r="J332" s="368">
        <f>IF(H332="Yes",IF(G332="","",INDEX(cost_item_lookup_table[Cost Unit],(MATCH(G332,cost_item_lookup_table[Cost Item],0)))),0)</f>
        <v>0</v>
      </c>
      <c r="K332" s="305"/>
      <c r="L332" s="305"/>
      <c r="M332" s="305"/>
      <c r="N332" s="305"/>
      <c r="O332" s="305"/>
      <c r="P332" s="305"/>
      <c r="Q332" s="305"/>
      <c r="R332" s="305"/>
      <c r="S332" s="305"/>
      <c r="T332" s="305"/>
      <c r="U332" s="307">
        <f t="shared" si="26"/>
        <v>0</v>
      </c>
      <c r="V332" s="307">
        <f t="shared" si="27"/>
        <v>0</v>
      </c>
      <c r="W332" s="307">
        <f t="shared" si="28"/>
        <v>0</v>
      </c>
      <c r="X332" s="307">
        <f t="shared" si="29"/>
        <v>0</v>
      </c>
      <c r="Y332" s="308">
        <f t="shared" si="30"/>
        <v>0</v>
      </c>
      <c r="Z332" s="377">
        <f>SUM(Detailed_budget_table[[#This Row],[Y1 Total Cost Budget Line]:[Y5 Total Cost Budget Line]])</f>
        <v>0</v>
      </c>
    </row>
    <row r="333" spans="2:26" ht="15" customHeight="1">
      <c r="B333" s="302"/>
      <c r="C333" s="71"/>
      <c r="D333" s="71"/>
      <c r="E333" s="71"/>
      <c r="F333" s="71"/>
      <c r="G333" s="71"/>
      <c r="H333" s="71"/>
      <c r="I333" s="368">
        <f>IF(Detailed_budget_table[[#This Row],[Unit Cost Available?]]="Yes",IFERROR(INDEX(unit_cost,MATCH(Detailed_budget_table[[#This Row],[Cost Item]],cost_item_lookup,0)),""),0)</f>
        <v>0</v>
      </c>
      <c r="J333" s="368">
        <f>IF(H333="Yes",IF(G333="","",INDEX(cost_item_lookup_table[Cost Unit],(MATCH(G333,cost_item_lookup_table[Cost Item],0)))),0)</f>
        <v>0</v>
      </c>
      <c r="K333" s="305"/>
      <c r="L333" s="305"/>
      <c r="M333" s="305"/>
      <c r="N333" s="305"/>
      <c r="O333" s="305"/>
      <c r="P333" s="305"/>
      <c r="Q333" s="305"/>
      <c r="R333" s="305"/>
      <c r="S333" s="305"/>
      <c r="T333" s="305"/>
      <c r="U333" s="307">
        <f t="shared" si="26"/>
        <v>0</v>
      </c>
      <c r="V333" s="307">
        <f t="shared" si="27"/>
        <v>0</v>
      </c>
      <c r="W333" s="307">
        <f t="shared" si="28"/>
        <v>0</v>
      </c>
      <c r="X333" s="307">
        <f t="shared" si="29"/>
        <v>0</v>
      </c>
      <c r="Y333" s="308">
        <f t="shared" si="30"/>
        <v>0</v>
      </c>
      <c r="Z333" s="377">
        <f>SUM(Detailed_budget_table[[#This Row],[Y1 Total Cost Budget Line]:[Y5 Total Cost Budget Line]])</f>
        <v>0</v>
      </c>
    </row>
    <row r="334" spans="2:26" ht="15" customHeight="1">
      <c r="B334" s="302"/>
      <c r="C334" s="71"/>
      <c r="D334" s="71"/>
      <c r="E334" s="71"/>
      <c r="F334" s="71"/>
      <c r="G334" s="71"/>
      <c r="H334" s="71"/>
      <c r="I334" s="368">
        <f>IF(Detailed_budget_table[[#This Row],[Unit Cost Available?]]="Yes",IFERROR(INDEX(unit_cost,MATCH(Detailed_budget_table[[#This Row],[Cost Item]],cost_item_lookup,0)),""),0)</f>
        <v>0</v>
      </c>
      <c r="J334" s="368">
        <f>IF(H334="Yes",IF(G334="","",INDEX(cost_item_lookup_table[Cost Unit],(MATCH(G334,cost_item_lookup_table[Cost Item],0)))),0)</f>
        <v>0</v>
      </c>
      <c r="K334" s="305"/>
      <c r="L334" s="305"/>
      <c r="M334" s="305"/>
      <c r="N334" s="305"/>
      <c r="O334" s="305"/>
      <c r="P334" s="305"/>
      <c r="Q334" s="305"/>
      <c r="R334" s="305"/>
      <c r="S334" s="305"/>
      <c r="T334" s="305"/>
      <c r="U334" s="307">
        <f t="shared" si="26"/>
        <v>0</v>
      </c>
      <c r="V334" s="307">
        <f t="shared" si="27"/>
        <v>0</v>
      </c>
      <c r="W334" s="307">
        <f t="shared" si="28"/>
        <v>0</v>
      </c>
      <c r="X334" s="307">
        <f t="shared" si="29"/>
        <v>0</v>
      </c>
      <c r="Y334" s="308">
        <f t="shared" si="30"/>
        <v>0</v>
      </c>
      <c r="Z334" s="377">
        <f>SUM(Detailed_budget_table[[#This Row],[Y1 Total Cost Budget Line]:[Y5 Total Cost Budget Line]])</f>
        <v>0</v>
      </c>
    </row>
    <row r="335" spans="2:26" ht="15" customHeight="1">
      <c r="B335" s="302"/>
      <c r="C335" s="71"/>
      <c r="D335" s="71"/>
      <c r="E335" s="71"/>
      <c r="F335" s="71"/>
      <c r="G335" s="71"/>
      <c r="H335" s="71"/>
      <c r="I335" s="368">
        <f>IF(Detailed_budget_table[[#This Row],[Unit Cost Available?]]="Yes",IFERROR(INDEX(unit_cost,MATCH(Detailed_budget_table[[#This Row],[Cost Item]],cost_item_lookup,0)),""),0)</f>
        <v>0</v>
      </c>
      <c r="J335" s="368">
        <f>IF(H335="Yes",IF(G335="","",INDEX(cost_item_lookup_table[Cost Unit],(MATCH(G335,cost_item_lookup_table[Cost Item],0)))),0)</f>
        <v>0</v>
      </c>
      <c r="K335" s="305"/>
      <c r="L335" s="305"/>
      <c r="M335" s="305"/>
      <c r="N335" s="305"/>
      <c r="O335" s="305"/>
      <c r="P335" s="305"/>
      <c r="Q335" s="305"/>
      <c r="R335" s="305"/>
      <c r="S335" s="305"/>
      <c r="T335" s="305"/>
      <c r="U335" s="307">
        <f t="shared" si="26"/>
        <v>0</v>
      </c>
      <c r="V335" s="307">
        <f t="shared" si="27"/>
        <v>0</v>
      </c>
      <c r="W335" s="307">
        <f t="shared" si="28"/>
        <v>0</v>
      </c>
      <c r="X335" s="307">
        <f t="shared" si="29"/>
        <v>0</v>
      </c>
      <c r="Y335" s="308">
        <f t="shared" si="30"/>
        <v>0</v>
      </c>
      <c r="Z335" s="377">
        <f>SUM(Detailed_budget_table[[#This Row],[Y1 Total Cost Budget Line]:[Y5 Total Cost Budget Line]])</f>
        <v>0</v>
      </c>
    </row>
    <row r="336" spans="2:26" ht="15" customHeight="1">
      <c r="B336" s="302"/>
      <c r="C336" s="71"/>
      <c r="D336" s="71"/>
      <c r="E336" s="71"/>
      <c r="F336" s="71"/>
      <c r="G336" s="71"/>
      <c r="H336" s="71"/>
      <c r="I336" s="368">
        <f>IF(Detailed_budget_table[[#This Row],[Unit Cost Available?]]="Yes",IFERROR(INDEX(unit_cost,MATCH(Detailed_budget_table[[#This Row],[Cost Item]],cost_item_lookup,0)),""),0)</f>
        <v>0</v>
      </c>
      <c r="J336" s="368">
        <f>IF(H336="Yes",IF(G336="","",INDEX(cost_item_lookup_table[Cost Unit],(MATCH(G336,cost_item_lookup_table[Cost Item],0)))),0)</f>
        <v>0</v>
      </c>
      <c r="K336" s="305"/>
      <c r="L336" s="305"/>
      <c r="M336" s="305"/>
      <c r="N336" s="305"/>
      <c r="O336" s="305"/>
      <c r="P336" s="305"/>
      <c r="Q336" s="305"/>
      <c r="R336" s="305"/>
      <c r="S336" s="305"/>
      <c r="T336" s="305"/>
      <c r="U336" s="307">
        <f t="shared" si="26"/>
        <v>0</v>
      </c>
      <c r="V336" s="307">
        <f t="shared" si="27"/>
        <v>0</v>
      </c>
      <c r="W336" s="307">
        <f t="shared" si="28"/>
        <v>0</v>
      </c>
      <c r="X336" s="307">
        <f t="shared" si="29"/>
        <v>0</v>
      </c>
      <c r="Y336" s="308">
        <f t="shared" si="30"/>
        <v>0</v>
      </c>
      <c r="Z336" s="377">
        <f>SUM(Detailed_budget_table[[#This Row],[Y1 Total Cost Budget Line]:[Y5 Total Cost Budget Line]])</f>
        <v>0</v>
      </c>
    </row>
    <row r="337" spans="2:26" ht="15" customHeight="1">
      <c r="B337" s="302"/>
      <c r="C337" s="71"/>
      <c r="D337" s="71"/>
      <c r="E337" s="71"/>
      <c r="F337" s="71"/>
      <c r="G337" s="71"/>
      <c r="H337" s="71"/>
      <c r="I337" s="368">
        <f>IF(Detailed_budget_table[[#This Row],[Unit Cost Available?]]="Yes",IFERROR(INDEX(unit_cost,MATCH(Detailed_budget_table[[#This Row],[Cost Item]],cost_item_lookup,0)),""),0)</f>
        <v>0</v>
      </c>
      <c r="J337" s="368">
        <f>IF(H337="Yes",IF(G337="","",INDEX(cost_item_lookup_table[Cost Unit],(MATCH(G337,cost_item_lookup_table[Cost Item],0)))),0)</f>
        <v>0</v>
      </c>
      <c r="K337" s="305"/>
      <c r="L337" s="305"/>
      <c r="M337" s="305"/>
      <c r="N337" s="305"/>
      <c r="O337" s="305"/>
      <c r="P337" s="305"/>
      <c r="Q337" s="305"/>
      <c r="R337" s="305"/>
      <c r="S337" s="305"/>
      <c r="T337" s="305"/>
      <c r="U337" s="307">
        <f t="shared" si="26"/>
        <v>0</v>
      </c>
      <c r="V337" s="307">
        <f t="shared" si="27"/>
        <v>0</v>
      </c>
      <c r="W337" s="307">
        <f t="shared" si="28"/>
        <v>0</v>
      </c>
      <c r="X337" s="307">
        <f t="shared" si="29"/>
        <v>0</v>
      </c>
      <c r="Y337" s="308">
        <f t="shared" si="30"/>
        <v>0</v>
      </c>
      <c r="Z337" s="377">
        <f>SUM(Detailed_budget_table[[#This Row],[Y1 Total Cost Budget Line]:[Y5 Total Cost Budget Line]])</f>
        <v>0</v>
      </c>
    </row>
    <row r="338" spans="2:26" ht="15" customHeight="1">
      <c r="B338" s="302"/>
      <c r="C338" s="71"/>
      <c r="D338" s="71"/>
      <c r="E338" s="71"/>
      <c r="F338" s="71"/>
      <c r="G338" s="71"/>
      <c r="H338" s="71"/>
      <c r="I338" s="368">
        <f>IF(Detailed_budget_table[[#This Row],[Unit Cost Available?]]="Yes",IFERROR(INDEX(unit_cost,MATCH(Detailed_budget_table[[#This Row],[Cost Item]],cost_item_lookup,0)),""),0)</f>
        <v>0</v>
      </c>
      <c r="J338" s="368">
        <f>IF(H338="Yes",IF(G338="","",INDEX(cost_item_lookup_table[Cost Unit],(MATCH(G338,cost_item_lookup_table[Cost Item],0)))),0)</f>
        <v>0</v>
      </c>
      <c r="K338" s="305"/>
      <c r="L338" s="305"/>
      <c r="M338" s="305"/>
      <c r="N338" s="305"/>
      <c r="O338" s="305"/>
      <c r="P338" s="305"/>
      <c r="Q338" s="305"/>
      <c r="R338" s="305"/>
      <c r="S338" s="305"/>
      <c r="T338" s="305"/>
      <c r="U338" s="307">
        <f t="shared" si="26"/>
        <v>0</v>
      </c>
      <c r="V338" s="307">
        <f t="shared" si="27"/>
        <v>0</v>
      </c>
      <c r="W338" s="307">
        <f t="shared" si="28"/>
        <v>0</v>
      </c>
      <c r="X338" s="307">
        <f t="shared" si="29"/>
        <v>0</v>
      </c>
      <c r="Y338" s="308">
        <f t="shared" si="30"/>
        <v>0</v>
      </c>
      <c r="Z338" s="377">
        <f>SUM(Detailed_budget_table[[#This Row],[Y1 Total Cost Budget Line]:[Y5 Total Cost Budget Line]])</f>
        <v>0</v>
      </c>
    </row>
    <row r="339" spans="2:26" ht="15" customHeight="1">
      <c r="B339" s="302"/>
      <c r="C339" s="71"/>
      <c r="D339" s="71"/>
      <c r="E339" s="71"/>
      <c r="F339" s="71"/>
      <c r="G339" s="71"/>
      <c r="H339" s="71"/>
      <c r="I339" s="368">
        <f>IF(Detailed_budget_table[[#This Row],[Unit Cost Available?]]="Yes",IFERROR(INDEX(unit_cost,MATCH(Detailed_budget_table[[#This Row],[Cost Item]],cost_item_lookup,0)),""),0)</f>
        <v>0</v>
      </c>
      <c r="J339" s="368">
        <f>IF(H339="Yes",IF(G339="","",INDEX(cost_item_lookup_table[Cost Unit],(MATCH(G339,cost_item_lookup_table[Cost Item],0)))),0)</f>
        <v>0</v>
      </c>
      <c r="K339" s="305"/>
      <c r="L339" s="305"/>
      <c r="M339" s="305"/>
      <c r="N339" s="305"/>
      <c r="O339" s="305"/>
      <c r="P339" s="305"/>
      <c r="Q339" s="305"/>
      <c r="R339" s="305"/>
      <c r="S339" s="305"/>
      <c r="T339" s="305"/>
      <c r="U339" s="307">
        <f t="shared" si="26"/>
        <v>0</v>
      </c>
      <c r="V339" s="307">
        <f t="shared" si="27"/>
        <v>0</v>
      </c>
      <c r="W339" s="307">
        <f t="shared" si="28"/>
        <v>0</v>
      </c>
      <c r="X339" s="307">
        <f t="shared" si="29"/>
        <v>0</v>
      </c>
      <c r="Y339" s="308">
        <f t="shared" si="30"/>
        <v>0</v>
      </c>
      <c r="Z339" s="377">
        <f>SUM(Detailed_budget_table[[#This Row],[Y1 Total Cost Budget Line]:[Y5 Total Cost Budget Line]])</f>
        <v>0</v>
      </c>
    </row>
    <row r="340" spans="2:26" ht="15" customHeight="1">
      <c r="B340" s="302"/>
      <c r="C340" s="71"/>
      <c r="D340" s="71"/>
      <c r="E340" s="71"/>
      <c r="F340" s="71"/>
      <c r="G340" s="71"/>
      <c r="H340" s="71"/>
      <c r="I340" s="368">
        <f>IF(Detailed_budget_table[[#This Row],[Unit Cost Available?]]="Yes",IFERROR(INDEX(unit_cost,MATCH(Detailed_budget_table[[#This Row],[Cost Item]],cost_item_lookup,0)),""),0)</f>
        <v>0</v>
      </c>
      <c r="J340" s="368">
        <f>IF(H340="Yes",IF(G340="","",INDEX(cost_item_lookup_table[Cost Unit],(MATCH(G340,cost_item_lookup_table[Cost Item],0)))),0)</f>
        <v>0</v>
      </c>
      <c r="K340" s="305"/>
      <c r="L340" s="305"/>
      <c r="M340" s="305"/>
      <c r="N340" s="305"/>
      <c r="O340" s="305"/>
      <c r="P340" s="305"/>
      <c r="Q340" s="305"/>
      <c r="R340" s="305"/>
      <c r="S340" s="305"/>
      <c r="T340" s="305"/>
      <c r="U340" s="307">
        <f t="shared" si="26"/>
        <v>0</v>
      </c>
      <c r="V340" s="307">
        <f t="shared" si="27"/>
        <v>0</v>
      </c>
      <c r="W340" s="307">
        <f t="shared" si="28"/>
        <v>0</v>
      </c>
      <c r="X340" s="307">
        <f t="shared" si="29"/>
        <v>0</v>
      </c>
      <c r="Y340" s="308">
        <f t="shared" si="30"/>
        <v>0</v>
      </c>
      <c r="Z340" s="377">
        <f>SUM(Detailed_budget_table[[#This Row],[Y1 Total Cost Budget Line]:[Y5 Total Cost Budget Line]])</f>
        <v>0</v>
      </c>
    </row>
    <row r="341" spans="2:26" ht="15" customHeight="1">
      <c r="B341" s="302"/>
      <c r="C341" s="71"/>
      <c r="D341" s="71"/>
      <c r="E341" s="71"/>
      <c r="F341" s="71"/>
      <c r="G341" s="71"/>
      <c r="H341" s="71"/>
      <c r="I341" s="368">
        <f>IF(Detailed_budget_table[[#This Row],[Unit Cost Available?]]="Yes",IFERROR(INDEX(unit_cost,MATCH(Detailed_budget_table[[#This Row],[Cost Item]],cost_item_lookup,0)),""),0)</f>
        <v>0</v>
      </c>
      <c r="J341" s="368">
        <f>IF(H341="Yes",IF(G341="","",INDEX(cost_item_lookup_table[Cost Unit],(MATCH(G341,cost_item_lookup_table[Cost Item],0)))),0)</f>
        <v>0</v>
      </c>
      <c r="K341" s="305"/>
      <c r="L341" s="305"/>
      <c r="M341" s="305"/>
      <c r="N341" s="305"/>
      <c r="O341" s="305"/>
      <c r="P341" s="305"/>
      <c r="Q341" s="305"/>
      <c r="R341" s="305"/>
      <c r="S341" s="305"/>
      <c r="T341" s="305"/>
      <c r="U341" s="307">
        <f t="shared" si="26"/>
        <v>0</v>
      </c>
      <c r="V341" s="307">
        <f t="shared" si="27"/>
        <v>0</v>
      </c>
      <c r="W341" s="307">
        <f t="shared" si="28"/>
        <v>0</v>
      </c>
      <c r="X341" s="307">
        <f t="shared" si="29"/>
        <v>0</v>
      </c>
      <c r="Y341" s="308">
        <f t="shared" si="30"/>
        <v>0</v>
      </c>
      <c r="Z341" s="377">
        <f>SUM(Detailed_budget_table[[#This Row],[Y1 Total Cost Budget Line]:[Y5 Total Cost Budget Line]])</f>
        <v>0</v>
      </c>
    </row>
    <row r="342" spans="2:26" ht="15" customHeight="1">
      <c r="B342" s="302"/>
      <c r="C342" s="71"/>
      <c r="D342" s="71"/>
      <c r="E342" s="71"/>
      <c r="F342" s="71"/>
      <c r="G342" s="71"/>
      <c r="H342" s="71"/>
      <c r="I342" s="368">
        <f>IF(Detailed_budget_table[[#This Row],[Unit Cost Available?]]="Yes",IFERROR(INDEX(unit_cost,MATCH(Detailed_budget_table[[#This Row],[Cost Item]],cost_item_lookup,0)),""),0)</f>
        <v>0</v>
      </c>
      <c r="J342" s="368">
        <f>IF(H342="Yes",IF(G342="","",INDEX(cost_item_lookup_table[Cost Unit],(MATCH(G342,cost_item_lookup_table[Cost Item],0)))),0)</f>
        <v>0</v>
      </c>
      <c r="K342" s="305"/>
      <c r="L342" s="305"/>
      <c r="M342" s="305"/>
      <c r="N342" s="305"/>
      <c r="O342" s="305"/>
      <c r="P342" s="305"/>
      <c r="Q342" s="305"/>
      <c r="R342" s="305"/>
      <c r="S342" s="305"/>
      <c r="T342" s="305"/>
      <c r="U342" s="307">
        <f t="shared" si="26"/>
        <v>0</v>
      </c>
      <c r="V342" s="307">
        <f t="shared" si="27"/>
        <v>0</v>
      </c>
      <c r="W342" s="307">
        <f t="shared" si="28"/>
        <v>0</v>
      </c>
      <c r="X342" s="307">
        <f t="shared" si="29"/>
        <v>0</v>
      </c>
      <c r="Y342" s="308">
        <f t="shared" si="30"/>
        <v>0</v>
      </c>
      <c r="Z342" s="377">
        <f>SUM(Detailed_budget_table[[#This Row],[Y1 Total Cost Budget Line]:[Y5 Total Cost Budget Line]])</f>
        <v>0</v>
      </c>
    </row>
    <row r="343" spans="2:26" ht="15" customHeight="1">
      <c r="B343" s="302"/>
      <c r="C343" s="71"/>
      <c r="D343" s="71"/>
      <c r="E343" s="71"/>
      <c r="F343" s="71"/>
      <c r="G343" s="71"/>
      <c r="H343" s="71"/>
      <c r="I343" s="368">
        <f>IF(Detailed_budget_table[[#This Row],[Unit Cost Available?]]="Yes",IFERROR(INDEX(unit_cost,MATCH(Detailed_budget_table[[#This Row],[Cost Item]],cost_item_lookup,0)),""),0)</f>
        <v>0</v>
      </c>
      <c r="J343" s="368">
        <f>IF(H343="Yes",IF(G343="","",INDEX(cost_item_lookup_table[Cost Unit],(MATCH(G343,cost_item_lookup_table[Cost Item],0)))),0)</f>
        <v>0</v>
      </c>
      <c r="K343" s="305"/>
      <c r="L343" s="305"/>
      <c r="M343" s="305"/>
      <c r="N343" s="305"/>
      <c r="O343" s="305"/>
      <c r="P343" s="305"/>
      <c r="Q343" s="305"/>
      <c r="R343" s="305"/>
      <c r="S343" s="305"/>
      <c r="T343" s="305"/>
      <c r="U343" s="307">
        <f t="shared" si="26"/>
        <v>0</v>
      </c>
      <c r="V343" s="307">
        <f t="shared" si="27"/>
        <v>0</v>
      </c>
      <c r="W343" s="307">
        <f t="shared" si="28"/>
        <v>0</v>
      </c>
      <c r="X343" s="307">
        <f t="shared" si="29"/>
        <v>0</v>
      </c>
      <c r="Y343" s="308">
        <f t="shared" si="30"/>
        <v>0</v>
      </c>
      <c r="Z343" s="377">
        <f>SUM(Detailed_budget_table[[#This Row],[Y1 Total Cost Budget Line]:[Y5 Total Cost Budget Line]])</f>
        <v>0</v>
      </c>
    </row>
    <row r="344" spans="2:26" ht="15" customHeight="1">
      <c r="B344" s="302"/>
      <c r="C344" s="71"/>
      <c r="D344" s="71"/>
      <c r="E344" s="71"/>
      <c r="F344" s="71"/>
      <c r="G344" s="71"/>
      <c r="H344" s="71"/>
      <c r="I344" s="368">
        <f>IF(Detailed_budget_table[[#This Row],[Unit Cost Available?]]="Yes",IFERROR(INDEX(unit_cost,MATCH(Detailed_budget_table[[#This Row],[Cost Item]],cost_item_lookup,0)),""),0)</f>
        <v>0</v>
      </c>
      <c r="J344" s="368">
        <f>IF(H344="Yes",IF(G344="","",INDEX(cost_item_lookup_table[Cost Unit],(MATCH(G344,cost_item_lookup_table[Cost Item],0)))),0)</f>
        <v>0</v>
      </c>
      <c r="K344" s="305"/>
      <c r="L344" s="305"/>
      <c r="M344" s="305"/>
      <c r="N344" s="305"/>
      <c r="O344" s="305"/>
      <c r="P344" s="305"/>
      <c r="Q344" s="305"/>
      <c r="R344" s="305"/>
      <c r="S344" s="305"/>
      <c r="T344" s="305"/>
      <c r="U344" s="307">
        <f t="shared" si="26"/>
        <v>0</v>
      </c>
      <c r="V344" s="307">
        <f t="shared" si="27"/>
        <v>0</v>
      </c>
      <c r="W344" s="307">
        <f t="shared" si="28"/>
        <v>0</v>
      </c>
      <c r="X344" s="307">
        <f t="shared" si="29"/>
        <v>0</v>
      </c>
      <c r="Y344" s="308">
        <f t="shared" si="30"/>
        <v>0</v>
      </c>
      <c r="Z344" s="377">
        <f>SUM(Detailed_budget_table[[#This Row],[Y1 Total Cost Budget Line]:[Y5 Total Cost Budget Line]])</f>
        <v>0</v>
      </c>
    </row>
    <row r="345" spans="2:26" ht="15" customHeight="1">
      <c r="B345" s="302"/>
      <c r="C345" s="71"/>
      <c r="D345" s="71"/>
      <c r="E345" s="71"/>
      <c r="F345" s="71"/>
      <c r="G345" s="71"/>
      <c r="H345" s="71"/>
      <c r="I345" s="368">
        <f>IF(Detailed_budget_table[[#This Row],[Unit Cost Available?]]="Yes",IFERROR(INDEX(unit_cost,MATCH(Detailed_budget_table[[#This Row],[Cost Item]],cost_item_lookup,0)),""),0)</f>
        <v>0</v>
      </c>
      <c r="J345" s="368">
        <f>IF(H345="Yes",IF(G345="","",INDEX(cost_item_lookup_table[Cost Unit],(MATCH(G345,cost_item_lookup_table[Cost Item],0)))),0)</f>
        <v>0</v>
      </c>
      <c r="K345" s="305"/>
      <c r="L345" s="305"/>
      <c r="M345" s="305"/>
      <c r="N345" s="305"/>
      <c r="O345" s="305"/>
      <c r="P345" s="305"/>
      <c r="Q345" s="305"/>
      <c r="R345" s="305"/>
      <c r="S345" s="305"/>
      <c r="T345" s="305"/>
      <c r="U345" s="307">
        <f t="shared" si="26"/>
        <v>0</v>
      </c>
      <c r="V345" s="307">
        <f t="shared" si="27"/>
        <v>0</v>
      </c>
      <c r="W345" s="307">
        <f t="shared" si="28"/>
        <v>0</v>
      </c>
      <c r="X345" s="307">
        <f t="shared" si="29"/>
        <v>0</v>
      </c>
      <c r="Y345" s="308">
        <f t="shared" si="30"/>
        <v>0</v>
      </c>
      <c r="Z345" s="377">
        <f>SUM(Detailed_budget_table[[#This Row],[Y1 Total Cost Budget Line]:[Y5 Total Cost Budget Line]])</f>
        <v>0</v>
      </c>
    </row>
    <row r="346" spans="2:26" ht="15" customHeight="1">
      <c r="B346" s="302"/>
      <c r="C346" s="71"/>
      <c r="D346" s="71"/>
      <c r="E346" s="71"/>
      <c r="F346" s="71"/>
      <c r="G346" s="71"/>
      <c r="H346" s="71"/>
      <c r="I346" s="368">
        <f>IF(Detailed_budget_table[[#This Row],[Unit Cost Available?]]="Yes",IFERROR(INDEX(unit_cost,MATCH(Detailed_budget_table[[#This Row],[Cost Item]],cost_item_lookup,0)),""),0)</f>
        <v>0</v>
      </c>
      <c r="J346" s="368">
        <f>IF(H346="Yes",IF(G346="","",INDEX(cost_item_lookup_table[Cost Unit],(MATCH(G346,cost_item_lookup_table[Cost Item],0)))),0)</f>
        <v>0</v>
      </c>
      <c r="K346" s="305"/>
      <c r="L346" s="305"/>
      <c r="M346" s="305"/>
      <c r="N346" s="305"/>
      <c r="O346" s="305"/>
      <c r="P346" s="305"/>
      <c r="Q346" s="305"/>
      <c r="R346" s="305"/>
      <c r="S346" s="305"/>
      <c r="T346" s="305"/>
      <c r="U346" s="307">
        <f t="shared" si="26"/>
        <v>0</v>
      </c>
      <c r="V346" s="307">
        <f t="shared" si="27"/>
        <v>0</v>
      </c>
      <c r="W346" s="307">
        <f t="shared" si="28"/>
        <v>0</v>
      </c>
      <c r="X346" s="307">
        <f t="shared" si="29"/>
        <v>0</v>
      </c>
      <c r="Y346" s="308">
        <f t="shared" si="30"/>
        <v>0</v>
      </c>
      <c r="Z346" s="377">
        <f>SUM(Detailed_budget_table[[#This Row],[Y1 Total Cost Budget Line]:[Y5 Total Cost Budget Line]])</f>
        <v>0</v>
      </c>
    </row>
    <row r="347" spans="2:26" ht="15" customHeight="1">
      <c r="B347" s="302"/>
      <c r="C347" s="71"/>
      <c r="D347" s="71"/>
      <c r="E347" s="71"/>
      <c r="F347" s="71"/>
      <c r="G347" s="71"/>
      <c r="H347" s="71"/>
      <c r="I347" s="368">
        <f>IF(Detailed_budget_table[[#This Row],[Unit Cost Available?]]="Yes",IFERROR(INDEX(unit_cost,MATCH(Detailed_budget_table[[#This Row],[Cost Item]],cost_item_lookup,0)),""),0)</f>
        <v>0</v>
      </c>
      <c r="J347" s="368">
        <f>IF(H347="Yes",IF(G347="","",INDEX(cost_item_lookup_table[Cost Unit],(MATCH(G347,cost_item_lookup_table[Cost Item],0)))),0)</f>
        <v>0</v>
      </c>
      <c r="K347" s="305"/>
      <c r="L347" s="305"/>
      <c r="M347" s="305"/>
      <c r="N347" s="305"/>
      <c r="O347" s="305"/>
      <c r="P347" s="305"/>
      <c r="Q347" s="305"/>
      <c r="R347" s="305"/>
      <c r="S347" s="305"/>
      <c r="T347" s="305"/>
      <c r="U347" s="307">
        <f t="shared" si="26"/>
        <v>0</v>
      </c>
      <c r="V347" s="307">
        <f t="shared" si="27"/>
        <v>0</v>
      </c>
      <c r="W347" s="307">
        <f t="shared" si="28"/>
        <v>0</v>
      </c>
      <c r="X347" s="307">
        <f t="shared" si="29"/>
        <v>0</v>
      </c>
      <c r="Y347" s="308">
        <f t="shared" si="30"/>
        <v>0</v>
      </c>
      <c r="Z347" s="377">
        <f>SUM(Detailed_budget_table[[#This Row],[Y1 Total Cost Budget Line]:[Y5 Total Cost Budget Line]])</f>
        <v>0</v>
      </c>
    </row>
    <row r="348" spans="2:26" ht="15" customHeight="1">
      <c r="B348" s="302"/>
      <c r="C348" s="71"/>
      <c r="D348" s="71"/>
      <c r="E348" s="71"/>
      <c r="F348" s="71"/>
      <c r="G348" s="71"/>
      <c r="H348" s="71"/>
      <c r="I348" s="368">
        <f>IF(Detailed_budget_table[[#This Row],[Unit Cost Available?]]="Yes",IFERROR(INDEX(unit_cost,MATCH(Detailed_budget_table[[#This Row],[Cost Item]],cost_item_lookup,0)),""),0)</f>
        <v>0</v>
      </c>
      <c r="J348" s="368">
        <f>IF(H348="Yes",IF(G348="","",INDEX(cost_item_lookup_table[Cost Unit],(MATCH(G348,cost_item_lookup_table[Cost Item],0)))),0)</f>
        <v>0</v>
      </c>
      <c r="K348" s="305"/>
      <c r="L348" s="305"/>
      <c r="M348" s="305"/>
      <c r="N348" s="305"/>
      <c r="O348" s="305"/>
      <c r="P348" s="305"/>
      <c r="Q348" s="305"/>
      <c r="R348" s="305"/>
      <c r="S348" s="305"/>
      <c r="T348" s="305"/>
      <c r="U348" s="307">
        <f t="shared" si="26"/>
        <v>0</v>
      </c>
      <c r="V348" s="307">
        <f t="shared" si="27"/>
        <v>0</v>
      </c>
      <c r="W348" s="307">
        <f t="shared" si="28"/>
        <v>0</v>
      </c>
      <c r="X348" s="307">
        <f t="shared" si="29"/>
        <v>0</v>
      </c>
      <c r="Y348" s="308">
        <f t="shared" si="30"/>
        <v>0</v>
      </c>
      <c r="Z348" s="377">
        <f>SUM(Detailed_budget_table[[#This Row],[Y1 Total Cost Budget Line]:[Y5 Total Cost Budget Line]])</f>
        <v>0</v>
      </c>
    </row>
    <row r="349" spans="2:26" ht="15" customHeight="1">
      <c r="B349" s="302"/>
      <c r="C349" s="71"/>
      <c r="D349" s="71"/>
      <c r="E349" s="71"/>
      <c r="F349" s="71"/>
      <c r="G349" s="71"/>
      <c r="H349" s="71"/>
      <c r="I349" s="368">
        <f>IF(Detailed_budget_table[[#This Row],[Unit Cost Available?]]="Yes",IFERROR(INDEX(unit_cost,MATCH(Detailed_budget_table[[#This Row],[Cost Item]],cost_item_lookup,0)),""),0)</f>
        <v>0</v>
      </c>
      <c r="J349" s="368">
        <f>IF(H349="Yes",IF(G349="","",INDEX(cost_item_lookup_table[Cost Unit],(MATCH(G349,cost_item_lookup_table[Cost Item],0)))),0)</f>
        <v>0</v>
      </c>
      <c r="K349" s="305"/>
      <c r="L349" s="305"/>
      <c r="M349" s="305"/>
      <c r="N349" s="305"/>
      <c r="O349" s="305"/>
      <c r="P349" s="305"/>
      <c r="Q349" s="305"/>
      <c r="R349" s="305"/>
      <c r="S349" s="305"/>
      <c r="T349" s="305"/>
      <c r="U349" s="307">
        <f t="shared" si="26"/>
        <v>0</v>
      </c>
      <c r="V349" s="307">
        <f t="shared" si="27"/>
        <v>0</v>
      </c>
      <c r="W349" s="307">
        <f t="shared" si="28"/>
        <v>0</v>
      </c>
      <c r="X349" s="307">
        <f t="shared" si="29"/>
        <v>0</v>
      </c>
      <c r="Y349" s="308">
        <f t="shared" si="30"/>
        <v>0</v>
      </c>
      <c r="Z349" s="377">
        <f>SUM(Detailed_budget_table[[#This Row],[Y1 Total Cost Budget Line]:[Y5 Total Cost Budget Line]])</f>
        <v>0</v>
      </c>
    </row>
    <row r="350" spans="2:26" ht="15" customHeight="1">
      <c r="B350" s="302"/>
      <c r="C350" s="71"/>
      <c r="D350" s="71"/>
      <c r="E350" s="71"/>
      <c r="F350" s="71"/>
      <c r="G350" s="71"/>
      <c r="H350" s="71"/>
      <c r="I350" s="368">
        <f>IF(Detailed_budget_table[[#This Row],[Unit Cost Available?]]="Yes",IFERROR(INDEX(unit_cost,MATCH(Detailed_budget_table[[#This Row],[Cost Item]],cost_item_lookup,0)),""),0)</f>
        <v>0</v>
      </c>
      <c r="J350" s="368">
        <f>IF(H350="Yes",IF(G350="","",INDEX(cost_item_lookup_table[Cost Unit],(MATCH(G350,cost_item_lookup_table[Cost Item],0)))),0)</f>
        <v>0</v>
      </c>
      <c r="K350" s="305"/>
      <c r="L350" s="305"/>
      <c r="M350" s="305"/>
      <c r="N350" s="305"/>
      <c r="O350" s="305"/>
      <c r="P350" s="305"/>
      <c r="Q350" s="305"/>
      <c r="R350" s="305"/>
      <c r="S350" s="305"/>
      <c r="T350" s="305"/>
      <c r="U350" s="307">
        <f t="shared" si="26"/>
        <v>0</v>
      </c>
      <c r="V350" s="307">
        <f t="shared" si="27"/>
        <v>0</v>
      </c>
      <c r="W350" s="307">
        <f t="shared" si="28"/>
        <v>0</v>
      </c>
      <c r="X350" s="307">
        <f t="shared" si="29"/>
        <v>0</v>
      </c>
      <c r="Y350" s="308">
        <f t="shared" si="30"/>
        <v>0</v>
      </c>
      <c r="Z350" s="377">
        <f>SUM(Detailed_budget_table[[#This Row],[Y1 Total Cost Budget Line]:[Y5 Total Cost Budget Line]])</f>
        <v>0</v>
      </c>
    </row>
    <row r="351" spans="2:26" ht="15" customHeight="1">
      <c r="B351" s="302"/>
      <c r="C351" s="71"/>
      <c r="D351" s="71"/>
      <c r="E351" s="71"/>
      <c r="F351" s="71"/>
      <c r="G351" s="71"/>
      <c r="H351" s="71"/>
      <c r="I351" s="368">
        <f>IF(Detailed_budget_table[[#This Row],[Unit Cost Available?]]="Yes",IFERROR(INDEX(unit_cost,MATCH(Detailed_budget_table[[#This Row],[Cost Item]],cost_item_lookup,0)),""),0)</f>
        <v>0</v>
      </c>
      <c r="J351" s="368">
        <f>IF(H351="Yes",IF(G351="","",INDEX(cost_item_lookup_table[Cost Unit],(MATCH(G351,cost_item_lookup_table[Cost Item],0)))),0)</f>
        <v>0</v>
      </c>
      <c r="K351" s="305"/>
      <c r="L351" s="305"/>
      <c r="M351" s="305"/>
      <c r="N351" s="305"/>
      <c r="O351" s="305"/>
      <c r="P351" s="305"/>
      <c r="Q351" s="305"/>
      <c r="R351" s="305"/>
      <c r="S351" s="305"/>
      <c r="T351" s="305"/>
      <c r="U351" s="307">
        <f t="shared" si="26"/>
        <v>0</v>
      </c>
      <c r="V351" s="307">
        <f t="shared" si="27"/>
        <v>0</v>
      </c>
      <c r="W351" s="307">
        <f t="shared" si="28"/>
        <v>0</v>
      </c>
      <c r="X351" s="307">
        <f t="shared" si="29"/>
        <v>0</v>
      </c>
      <c r="Y351" s="308">
        <f t="shared" si="30"/>
        <v>0</v>
      </c>
      <c r="Z351" s="377">
        <f>SUM(Detailed_budget_table[[#This Row],[Y1 Total Cost Budget Line]:[Y5 Total Cost Budget Line]])</f>
        <v>0</v>
      </c>
    </row>
    <row r="352" spans="2:26" ht="15" customHeight="1">
      <c r="B352" s="302"/>
      <c r="C352" s="71"/>
      <c r="D352" s="71"/>
      <c r="E352" s="71"/>
      <c r="F352" s="71"/>
      <c r="G352" s="71"/>
      <c r="H352" s="71"/>
      <c r="I352" s="368">
        <f>IF(Detailed_budget_table[[#This Row],[Unit Cost Available?]]="Yes",IFERROR(INDEX(unit_cost,MATCH(Detailed_budget_table[[#This Row],[Cost Item]],cost_item_lookup,0)),""),0)</f>
        <v>0</v>
      </c>
      <c r="J352" s="368">
        <f>IF(H352="Yes",IF(G352="","",INDEX(cost_item_lookup_table[Cost Unit],(MATCH(G352,cost_item_lookup_table[Cost Item],0)))),0)</f>
        <v>0</v>
      </c>
      <c r="K352" s="305"/>
      <c r="L352" s="305"/>
      <c r="M352" s="305"/>
      <c r="N352" s="305"/>
      <c r="O352" s="305"/>
      <c r="P352" s="305"/>
      <c r="Q352" s="305"/>
      <c r="R352" s="305"/>
      <c r="S352" s="305"/>
      <c r="T352" s="305"/>
      <c r="U352" s="307">
        <f t="shared" si="26"/>
        <v>0</v>
      </c>
      <c r="V352" s="307">
        <f t="shared" si="27"/>
        <v>0</v>
      </c>
      <c r="W352" s="307">
        <f t="shared" si="28"/>
        <v>0</v>
      </c>
      <c r="X352" s="307">
        <f t="shared" si="29"/>
        <v>0</v>
      </c>
      <c r="Y352" s="308">
        <f t="shared" si="30"/>
        <v>0</v>
      </c>
      <c r="Z352" s="377">
        <f>SUM(Detailed_budget_table[[#This Row],[Y1 Total Cost Budget Line]:[Y5 Total Cost Budget Line]])</f>
        <v>0</v>
      </c>
    </row>
    <row r="353" spans="2:26" ht="15" customHeight="1">
      <c r="B353" s="302"/>
      <c r="C353" s="71"/>
      <c r="D353" s="71"/>
      <c r="E353" s="71"/>
      <c r="F353" s="71"/>
      <c r="G353" s="71"/>
      <c r="H353" s="71"/>
      <c r="I353" s="368">
        <f>IF(Detailed_budget_table[[#This Row],[Unit Cost Available?]]="Yes",IFERROR(INDEX(unit_cost,MATCH(Detailed_budget_table[[#This Row],[Cost Item]],cost_item_lookup,0)),""),0)</f>
        <v>0</v>
      </c>
      <c r="J353" s="368">
        <f>IF(H353="Yes",IF(G353="","",INDEX(cost_item_lookup_table[Cost Unit],(MATCH(G353,cost_item_lookup_table[Cost Item],0)))),0)</f>
        <v>0</v>
      </c>
      <c r="K353" s="305"/>
      <c r="L353" s="305"/>
      <c r="M353" s="305"/>
      <c r="N353" s="305"/>
      <c r="O353" s="305"/>
      <c r="P353" s="305"/>
      <c r="Q353" s="305"/>
      <c r="R353" s="305"/>
      <c r="S353" s="305"/>
      <c r="T353" s="305"/>
      <c r="U353" s="307">
        <f t="shared" si="26"/>
        <v>0</v>
      </c>
      <c r="V353" s="307">
        <f t="shared" si="27"/>
        <v>0</v>
      </c>
      <c r="W353" s="307">
        <f t="shared" si="28"/>
        <v>0</v>
      </c>
      <c r="X353" s="307">
        <f t="shared" si="29"/>
        <v>0</v>
      </c>
      <c r="Y353" s="308">
        <f t="shared" si="30"/>
        <v>0</v>
      </c>
      <c r="Z353" s="377">
        <f>SUM(Detailed_budget_table[[#This Row],[Y1 Total Cost Budget Line]:[Y5 Total Cost Budget Line]])</f>
        <v>0</v>
      </c>
    </row>
    <row r="354" spans="2:26" ht="15" customHeight="1">
      <c r="B354" s="302"/>
      <c r="C354" s="71"/>
      <c r="D354" s="71"/>
      <c r="E354" s="71"/>
      <c r="F354" s="71"/>
      <c r="G354" s="71"/>
      <c r="H354" s="71"/>
      <c r="I354" s="368">
        <f>IF(Detailed_budget_table[[#This Row],[Unit Cost Available?]]="Yes",IFERROR(INDEX(unit_cost,MATCH(Detailed_budget_table[[#This Row],[Cost Item]],cost_item_lookup,0)),""),0)</f>
        <v>0</v>
      </c>
      <c r="J354" s="368">
        <f>IF(H354="Yes",IF(G354="","",INDEX(cost_item_lookup_table[Cost Unit],(MATCH(G354,cost_item_lookup_table[Cost Item],0)))),0)</f>
        <v>0</v>
      </c>
      <c r="K354" s="305"/>
      <c r="L354" s="305"/>
      <c r="M354" s="305"/>
      <c r="N354" s="305"/>
      <c r="O354" s="305"/>
      <c r="P354" s="305"/>
      <c r="Q354" s="305"/>
      <c r="R354" s="305"/>
      <c r="S354" s="305"/>
      <c r="T354" s="305"/>
      <c r="U354" s="307">
        <f t="shared" si="26"/>
        <v>0</v>
      </c>
      <c r="V354" s="307">
        <f t="shared" si="27"/>
        <v>0</v>
      </c>
      <c r="W354" s="307">
        <f t="shared" si="28"/>
        <v>0</v>
      </c>
      <c r="X354" s="307">
        <f t="shared" si="29"/>
        <v>0</v>
      </c>
      <c r="Y354" s="308">
        <f t="shared" si="30"/>
        <v>0</v>
      </c>
      <c r="Z354" s="377">
        <f>SUM(Detailed_budget_table[[#This Row],[Y1 Total Cost Budget Line]:[Y5 Total Cost Budget Line]])</f>
        <v>0</v>
      </c>
    </row>
    <row r="355" spans="2:26" ht="15" customHeight="1">
      <c r="B355" s="302"/>
      <c r="C355" s="71"/>
      <c r="D355" s="71"/>
      <c r="E355" s="71"/>
      <c r="F355" s="71"/>
      <c r="G355" s="71"/>
      <c r="H355" s="71"/>
      <c r="I355" s="368">
        <f>IF(Detailed_budget_table[[#This Row],[Unit Cost Available?]]="Yes",IFERROR(INDEX(unit_cost,MATCH(Detailed_budget_table[[#This Row],[Cost Item]],cost_item_lookup,0)),""),0)</f>
        <v>0</v>
      </c>
      <c r="J355" s="368">
        <f>IF(H355="Yes",IF(G355="","",INDEX(cost_item_lookup_table[Cost Unit],(MATCH(G355,cost_item_lookup_table[Cost Item],0)))),0)</f>
        <v>0</v>
      </c>
      <c r="K355" s="305"/>
      <c r="L355" s="305"/>
      <c r="M355" s="305"/>
      <c r="N355" s="305"/>
      <c r="O355" s="305"/>
      <c r="P355" s="305"/>
      <c r="Q355" s="305"/>
      <c r="R355" s="305"/>
      <c r="S355" s="305"/>
      <c r="T355" s="305"/>
      <c r="U355" s="307">
        <f t="shared" si="26"/>
        <v>0</v>
      </c>
      <c r="V355" s="307">
        <f t="shared" si="27"/>
        <v>0</v>
      </c>
      <c r="W355" s="307">
        <f t="shared" si="28"/>
        <v>0</v>
      </c>
      <c r="X355" s="307">
        <f t="shared" si="29"/>
        <v>0</v>
      </c>
      <c r="Y355" s="308">
        <f t="shared" si="30"/>
        <v>0</v>
      </c>
      <c r="Z355" s="377">
        <f>SUM(Detailed_budget_table[[#This Row],[Y1 Total Cost Budget Line]:[Y5 Total Cost Budget Line]])</f>
        <v>0</v>
      </c>
    </row>
    <row r="356" spans="2:26" ht="15" customHeight="1">
      <c r="B356" s="302"/>
      <c r="C356" s="71"/>
      <c r="D356" s="71"/>
      <c r="E356" s="71"/>
      <c r="F356" s="71"/>
      <c r="G356" s="71"/>
      <c r="H356" s="71"/>
      <c r="I356" s="368">
        <f>IF(Detailed_budget_table[[#This Row],[Unit Cost Available?]]="Yes",IFERROR(INDEX(unit_cost,MATCH(Detailed_budget_table[[#This Row],[Cost Item]],cost_item_lookup,0)),""),0)</f>
        <v>0</v>
      </c>
      <c r="J356" s="368">
        <f>IF(H356="Yes",IF(G356="","",INDEX(cost_item_lookup_table[Cost Unit],(MATCH(G356,cost_item_lookup_table[Cost Item],0)))),0)</f>
        <v>0</v>
      </c>
      <c r="K356" s="305"/>
      <c r="L356" s="305"/>
      <c r="M356" s="305"/>
      <c r="N356" s="305"/>
      <c r="O356" s="305"/>
      <c r="P356" s="305"/>
      <c r="Q356" s="305"/>
      <c r="R356" s="305"/>
      <c r="S356" s="305"/>
      <c r="T356" s="305"/>
      <c r="U356" s="307">
        <f t="shared" si="26"/>
        <v>0</v>
      </c>
      <c r="V356" s="307">
        <f t="shared" si="27"/>
        <v>0</v>
      </c>
      <c r="W356" s="307">
        <f t="shared" si="28"/>
        <v>0</v>
      </c>
      <c r="X356" s="307">
        <f t="shared" si="29"/>
        <v>0</v>
      </c>
      <c r="Y356" s="308">
        <f t="shared" si="30"/>
        <v>0</v>
      </c>
      <c r="Z356" s="377">
        <f>SUM(Detailed_budget_table[[#This Row],[Y1 Total Cost Budget Line]:[Y5 Total Cost Budget Line]])</f>
        <v>0</v>
      </c>
    </row>
    <row r="357" spans="2:26" ht="15" customHeight="1">
      <c r="B357" s="302"/>
      <c r="C357" s="71"/>
      <c r="D357" s="71"/>
      <c r="E357" s="71"/>
      <c r="F357" s="71"/>
      <c r="G357" s="71"/>
      <c r="H357" s="71"/>
      <c r="I357" s="368">
        <f>IF(Detailed_budget_table[[#This Row],[Unit Cost Available?]]="Yes",IFERROR(INDEX(unit_cost,MATCH(Detailed_budget_table[[#This Row],[Cost Item]],cost_item_lookup,0)),""),0)</f>
        <v>0</v>
      </c>
      <c r="J357" s="368">
        <f>IF(H357="Yes",IF(G357="","",INDEX(cost_item_lookup_table[Cost Unit],(MATCH(G357,cost_item_lookup_table[Cost Item],0)))),0)</f>
        <v>0</v>
      </c>
      <c r="K357" s="305"/>
      <c r="L357" s="305"/>
      <c r="M357" s="305"/>
      <c r="N357" s="305"/>
      <c r="O357" s="305"/>
      <c r="P357" s="305"/>
      <c r="Q357" s="305"/>
      <c r="R357" s="305"/>
      <c r="S357" s="305"/>
      <c r="T357" s="305"/>
      <c r="U357" s="307">
        <f t="shared" si="26"/>
        <v>0</v>
      </c>
      <c r="V357" s="307">
        <f t="shared" si="27"/>
        <v>0</v>
      </c>
      <c r="W357" s="307">
        <f t="shared" si="28"/>
        <v>0</v>
      </c>
      <c r="X357" s="307">
        <f t="shared" si="29"/>
        <v>0</v>
      </c>
      <c r="Y357" s="308">
        <f t="shared" si="30"/>
        <v>0</v>
      </c>
      <c r="Z357" s="377">
        <f>SUM(Detailed_budget_table[[#This Row],[Y1 Total Cost Budget Line]:[Y5 Total Cost Budget Line]])</f>
        <v>0</v>
      </c>
    </row>
    <row r="358" spans="2:26" ht="15" customHeight="1">
      <c r="B358" s="302"/>
      <c r="C358" s="71"/>
      <c r="D358" s="71"/>
      <c r="E358" s="71"/>
      <c r="F358" s="71"/>
      <c r="G358" s="71"/>
      <c r="H358" s="71"/>
      <c r="I358" s="368">
        <f>IF(Detailed_budget_table[[#This Row],[Unit Cost Available?]]="Yes",IFERROR(INDEX(unit_cost,MATCH(Detailed_budget_table[[#This Row],[Cost Item]],cost_item_lookup,0)),""),0)</f>
        <v>0</v>
      </c>
      <c r="J358" s="368">
        <f>IF(H358="Yes",IF(G358="","",INDEX(cost_item_lookup_table[Cost Unit],(MATCH(G358,cost_item_lookup_table[Cost Item],0)))),0)</f>
        <v>0</v>
      </c>
      <c r="K358" s="305"/>
      <c r="L358" s="305"/>
      <c r="M358" s="305"/>
      <c r="N358" s="305"/>
      <c r="O358" s="305"/>
      <c r="P358" s="305"/>
      <c r="Q358" s="305"/>
      <c r="R358" s="305"/>
      <c r="S358" s="305"/>
      <c r="T358" s="305"/>
      <c r="U358" s="307">
        <f t="shared" si="26"/>
        <v>0</v>
      </c>
      <c r="V358" s="307">
        <f t="shared" si="27"/>
        <v>0</v>
      </c>
      <c r="W358" s="307">
        <f t="shared" si="28"/>
        <v>0</v>
      </c>
      <c r="X358" s="307">
        <f t="shared" si="29"/>
        <v>0</v>
      </c>
      <c r="Y358" s="308">
        <f t="shared" si="30"/>
        <v>0</v>
      </c>
      <c r="Z358" s="377">
        <f>SUM(Detailed_budget_table[[#This Row],[Y1 Total Cost Budget Line]:[Y5 Total Cost Budget Line]])</f>
        <v>0</v>
      </c>
    </row>
    <row r="359" spans="2:26" ht="15" customHeight="1">
      <c r="B359" s="302"/>
      <c r="C359" s="71"/>
      <c r="D359" s="71"/>
      <c r="E359" s="71"/>
      <c r="F359" s="71"/>
      <c r="G359" s="71"/>
      <c r="H359" s="71"/>
      <c r="I359" s="368">
        <f>IF(Detailed_budget_table[[#This Row],[Unit Cost Available?]]="Yes",IFERROR(INDEX(unit_cost,MATCH(Detailed_budget_table[[#This Row],[Cost Item]],cost_item_lookup,0)),""),0)</f>
        <v>0</v>
      </c>
      <c r="J359" s="368">
        <f>IF(H359="Yes",IF(G359="","",INDEX(cost_item_lookup_table[Cost Unit],(MATCH(G359,cost_item_lookup_table[Cost Item],0)))),0)</f>
        <v>0</v>
      </c>
      <c r="K359" s="305"/>
      <c r="L359" s="305"/>
      <c r="M359" s="305"/>
      <c r="N359" s="305"/>
      <c r="O359" s="305"/>
      <c r="P359" s="305"/>
      <c r="Q359" s="305"/>
      <c r="R359" s="305"/>
      <c r="S359" s="305"/>
      <c r="T359" s="305"/>
      <c r="U359" s="307">
        <f t="shared" si="26"/>
        <v>0</v>
      </c>
      <c r="V359" s="307">
        <f t="shared" si="27"/>
        <v>0</v>
      </c>
      <c r="W359" s="307">
        <f t="shared" si="28"/>
        <v>0</v>
      </c>
      <c r="X359" s="307">
        <f t="shared" si="29"/>
        <v>0</v>
      </c>
      <c r="Y359" s="308">
        <f t="shared" si="30"/>
        <v>0</v>
      </c>
      <c r="Z359" s="377">
        <f>SUM(Detailed_budget_table[[#This Row],[Y1 Total Cost Budget Line]:[Y5 Total Cost Budget Line]])</f>
        <v>0</v>
      </c>
    </row>
    <row r="360" spans="2:26" ht="15" customHeight="1">
      <c r="B360" s="302"/>
      <c r="C360" s="71"/>
      <c r="D360" s="71"/>
      <c r="E360" s="71"/>
      <c r="F360" s="71"/>
      <c r="G360" s="71"/>
      <c r="H360" s="71"/>
      <c r="I360" s="368">
        <f>IF(Detailed_budget_table[[#This Row],[Unit Cost Available?]]="Yes",IFERROR(INDEX(unit_cost,MATCH(Detailed_budget_table[[#This Row],[Cost Item]],cost_item_lookup,0)),""),0)</f>
        <v>0</v>
      </c>
      <c r="J360" s="368">
        <f>IF(H360="Yes",IF(G360="","",INDEX(cost_item_lookup_table[Cost Unit],(MATCH(G360,cost_item_lookup_table[Cost Item],0)))),0)</f>
        <v>0</v>
      </c>
      <c r="K360" s="305"/>
      <c r="L360" s="305"/>
      <c r="M360" s="305"/>
      <c r="N360" s="305"/>
      <c r="O360" s="305"/>
      <c r="P360" s="305"/>
      <c r="Q360" s="305"/>
      <c r="R360" s="305"/>
      <c r="S360" s="305"/>
      <c r="T360" s="305"/>
      <c r="U360" s="307">
        <f t="shared" si="26"/>
        <v>0</v>
      </c>
      <c r="V360" s="307">
        <f t="shared" si="27"/>
        <v>0</v>
      </c>
      <c r="W360" s="307">
        <f t="shared" si="28"/>
        <v>0</v>
      </c>
      <c r="X360" s="307">
        <f t="shared" si="29"/>
        <v>0</v>
      </c>
      <c r="Y360" s="308">
        <f t="shared" si="30"/>
        <v>0</v>
      </c>
      <c r="Z360" s="377">
        <f>SUM(Detailed_budget_table[[#This Row],[Y1 Total Cost Budget Line]:[Y5 Total Cost Budget Line]])</f>
        <v>0</v>
      </c>
    </row>
    <row r="361" spans="2:26" ht="15" customHeight="1">
      <c r="B361" s="302"/>
      <c r="C361" s="71"/>
      <c r="D361" s="71"/>
      <c r="E361" s="71"/>
      <c r="F361" s="71"/>
      <c r="G361" s="71"/>
      <c r="H361" s="71"/>
      <c r="I361" s="368">
        <f>IF(Detailed_budget_table[[#This Row],[Unit Cost Available?]]="Yes",IFERROR(INDEX(unit_cost,MATCH(Detailed_budget_table[[#This Row],[Cost Item]],cost_item_lookup,0)),""),0)</f>
        <v>0</v>
      </c>
      <c r="J361" s="368">
        <f>IF(H361="Yes",IF(G361="","",INDEX(cost_item_lookup_table[Cost Unit],(MATCH(G361,cost_item_lookup_table[Cost Item],0)))),0)</f>
        <v>0</v>
      </c>
      <c r="K361" s="305"/>
      <c r="L361" s="305"/>
      <c r="M361" s="305"/>
      <c r="N361" s="305"/>
      <c r="O361" s="305"/>
      <c r="P361" s="305"/>
      <c r="Q361" s="305"/>
      <c r="R361" s="305"/>
      <c r="S361" s="305"/>
      <c r="T361" s="305"/>
      <c r="U361" s="307">
        <f t="shared" si="26"/>
        <v>0</v>
      </c>
      <c r="V361" s="307">
        <f t="shared" si="27"/>
        <v>0</v>
      </c>
      <c r="W361" s="307">
        <f t="shared" si="28"/>
        <v>0</v>
      </c>
      <c r="X361" s="307">
        <f t="shared" si="29"/>
        <v>0</v>
      </c>
      <c r="Y361" s="308">
        <f t="shared" si="30"/>
        <v>0</v>
      </c>
      <c r="Z361" s="377">
        <f>SUM(Detailed_budget_table[[#This Row],[Y1 Total Cost Budget Line]:[Y5 Total Cost Budget Line]])</f>
        <v>0</v>
      </c>
    </row>
    <row r="362" spans="2:26" ht="15" customHeight="1">
      <c r="B362" s="302"/>
      <c r="C362" s="71"/>
      <c r="D362" s="71"/>
      <c r="E362" s="71"/>
      <c r="F362" s="71"/>
      <c r="G362" s="71"/>
      <c r="H362" s="71"/>
      <c r="I362" s="368">
        <f>IF(Detailed_budget_table[[#This Row],[Unit Cost Available?]]="Yes",IFERROR(INDEX(unit_cost,MATCH(Detailed_budget_table[[#This Row],[Cost Item]],cost_item_lookup,0)),""),0)</f>
        <v>0</v>
      </c>
      <c r="J362" s="368">
        <f>IF(H362="Yes",IF(G362="","",INDEX(cost_item_lookup_table[Cost Unit],(MATCH(G362,cost_item_lookup_table[Cost Item],0)))),0)</f>
        <v>0</v>
      </c>
      <c r="K362" s="305"/>
      <c r="L362" s="305"/>
      <c r="M362" s="305"/>
      <c r="N362" s="305"/>
      <c r="O362" s="305"/>
      <c r="P362" s="305"/>
      <c r="Q362" s="305"/>
      <c r="R362" s="305"/>
      <c r="S362" s="305"/>
      <c r="T362" s="305"/>
      <c r="U362" s="307">
        <f t="shared" si="26"/>
        <v>0</v>
      </c>
      <c r="V362" s="307">
        <f t="shared" si="27"/>
        <v>0</v>
      </c>
      <c r="W362" s="307">
        <f t="shared" si="28"/>
        <v>0</v>
      </c>
      <c r="X362" s="307">
        <f t="shared" si="29"/>
        <v>0</v>
      </c>
      <c r="Y362" s="308">
        <f t="shared" si="30"/>
        <v>0</v>
      </c>
      <c r="Z362" s="377">
        <f>SUM(Detailed_budget_table[[#This Row],[Y1 Total Cost Budget Line]:[Y5 Total Cost Budget Line]])</f>
        <v>0</v>
      </c>
    </row>
    <row r="363" spans="2:26" ht="15" customHeight="1">
      <c r="B363" s="302"/>
      <c r="C363" s="71"/>
      <c r="D363" s="71"/>
      <c r="E363" s="71"/>
      <c r="F363" s="71"/>
      <c r="G363" s="71"/>
      <c r="H363" s="71"/>
      <c r="I363" s="368">
        <f>IF(Detailed_budget_table[[#This Row],[Unit Cost Available?]]="Yes",IFERROR(INDEX(unit_cost,MATCH(Detailed_budget_table[[#This Row],[Cost Item]],cost_item_lookup,0)),""),0)</f>
        <v>0</v>
      </c>
      <c r="J363" s="368">
        <f>IF(H363="Yes",IF(G363="","",INDEX(cost_item_lookup_table[Cost Unit],(MATCH(G363,cost_item_lookup_table[Cost Item],0)))),0)</f>
        <v>0</v>
      </c>
      <c r="K363" s="305"/>
      <c r="L363" s="305"/>
      <c r="M363" s="305"/>
      <c r="N363" s="305"/>
      <c r="O363" s="305"/>
      <c r="P363" s="305"/>
      <c r="Q363" s="305"/>
      <c r="R363" s="305"/>
      <c r="S363" s="305"/>
      <c r="T363" s="305"/>
      <c r="U363" s="307">
        <f t="shared" si="26"/>
        <v>0</v>
      </c>
      <c r="V363" s="307">
        <f t="shared" si="27"/>
        <v>0</v>
      </c>
      <c r="W363" s="307">
        <f t="shared" si="28"/>
        <v>0</v>
      </c>
      <c r="X363" s="307">
        <f t="shared" si="29"/>
        <v>0</v>
      </c>
      <c r="Y363" s="308">
        <f t="shared" si="30"/>
        <v>0</v>
      </c>
      <c r="Z363" s="377">
        <f>SUM(Detailed_budget_table[[#This Row],[Y1 Total Cost Budget Line]:[Y5 Total Cost Budget Line]])</f>
        <v>0</v>
      </c>
    </row>
    <row r="364" spans="2:26" ht="15" customHeight="1">
      <c r="B364" s="302"/>
      <c r="C364" s="71"/>
      <c r="D364" s="71"/>
      <c r="E364" s="71"/>
      <c r="F364" s="71"/>
      <c r="G364" s="71"/>
      <c r="H364" s="71"/>
      <c r="I364" s="368">
        <f>IF(Detailed_budget_table[[#This Row],[Unit Cost Available?]]="Yes",IFERROR(INDEX(unit_cost,MATCH(Detailed_budget_table[[#This Row],[Cost Item]],cost_item_lookup,0)),""),0)</f>
        <v>0</v>
      </c>
      <c r="J364" s="368">
        <f>IF(H364="Yes",IF(G364="","",INDEX(cost_item_lookup_table[Cost Unit],(MATCH(G364,cost_item_lookup_table[Cost Item],0)))),0)</f>
        <v>0</v>
      </c>
      <c r="K364" s="305"/>
      <c r="L364" s="305"/>
      <c r="M364" s="305"/>
      <c r="N364" s="305"/>
      <c r="O364" s="305"/>
      <c r="P364" s="305"/>
      <c r="Q364" s="305"/>
      <c r="R364" s="305"/>
      <c r="S364" s="305"/>
      <c r="T364" s="305"/>
      <c r="U364" s="307">
        <f t="shared" si="26"/>
        <v>0</v>
      </c>
      <c r="V364" s="307">
        <f t="shared" si="27"/>
        <v>0</v>
      </c>
      <c r="W364" s="307">
        <f t="shared" si="28"/>
        <v>0</v>
      </c>
      <c r="X364" s="307">
        <f t="shared" si="29"/>
        <v>0</v>
      </c>
      <c r="Y364" s="308">
        <f t="shared" si="30"/>
        <v>0</v>
      </c>
      <c r="Z364" s="377">
        <f>SUM(Detailed_budget_table[[#This Row],[Y1 Total Cost Budget Line]:[Y5 Total Cost Budget Line]])</f>
        <v>0</v>
      </c>
    </row>
    <row r="365" spans="2:26" ht="15" customHeight="1">
      <c r="B365" s="302"/>
      <c r="C365" s="71"/>
      <c r="D365" s="71"/>
      <c r="E365" s="71"/>
      <c r="F365" s="71"/>
      <c r="G365" s="71"/>
      <c r="H365" s="71"/>
      <c r="I365" s="368">
        <f>IF(Detailed_budget_table[[#This Row],[Unit Cost Available?]]="Yes",IFERROR(INDEX(unit_cost,MATCH(Detailed_budget_table[[#This Row],[Cost Item]],cost_item_lookup,0)),""),0)</f>
        <v>0</v>
      </c>
      <c r="J365" s="368">
        <f>IF(H365="Yes",IF(G365="","",INDEX(cost_item_lookup_table[Cost Unit],(MATCH(G365,cost_item_lookup_table[Cost Item],0)))),0)</f>
        <v>0</v>
      </c>
      <c r="K365" s="305"/>
      <c r="L365" s="305"/>
      <c r="M365" s="305"/>
      <c r="N365" s="305"/>
      <c r="O365" s="305"/>
      <c r="P365" s="305"/>
      <c r="Q365" s="305"/>
      <c r="R365" s="305"/>
      <c r="S365" s="305"/>
      <c r="T365" s="305"/>
      <c r="U365" s="307">
        <f t="shared" si="26"/>
        <v>0</v>
      </c>
      <c r="V365" s="307">
        <f t="shared" si="27"/>
        <v>0</v>
      </c>
      <c r="W365" s="307">
        <f t="shared" si="28"/>
        <v>0</v>
      </c>
      <c r="X365" s="307">
        <f t="shared" si="29"/>
        <v>0</v>
      </c>
      <c r="Y365" s="308">
        <f t="shared" si="30"/>
        <v>0</v>
      </c>
      <c r="Z365" s="377">
        <f>SUM(Detailed_budget_table[[#This Row],[Y1 Total Cost Budget Line]:[Y5 Total Cost Budget Line]])</f>
        <v>0</v>
      </c>
    </row>
    <row r="366" spans="2:26" ht="15" customHeight="1">
      <c r="B366" s="302"/>
      <c r="C366" s="71"/>
      <c r="D366" s="71"/>
      <c r="E366" s="71"/>
      <c r="F366" s="71"/>
      <c r="G366" s="71"/>
      <c r="H366" s="71"/>
      <c r="I366" s="368">
        <f>IF(Detailed_budget_table[[#This Row],[Unit Cost Available?]]="Yes",IFERROR(INDEX(unit_cost,MATCH(Detailed_budget_table[[#This Row],[Cost Item]],cost_item_lookup,0)),""),0)</f>
        <v>0</v>
      </c>
      <c r="J366" s="368">
        <f>IF(H366="Yes",IF(G366="","",INDEX(cost_item_lookup_table[Cost Unit],(MATCH(G366,cost_item_lookup_table[Cost Item],0)))),0)</f>
        <v>0</v>
      </c>
      <c r="K366" s="305"/>
      <c r="L366" s="305"/>
      <c r="M366" s="305"/>
      <c r="N366" s="305"/>
      <c r="O366" s="305"/>
      <c r="P366" s="305"/>
      <c r="Q366" s="305"/>
      <c r="R366" s="305"/>
      <c r="S366" s="305"/>
      <c r="T366" s="305"/>
      <c r="U366" s="307">
        <f t="shared" si="26"/>
        <v>0</v>
      </c>
      <c r="V366" s="307">
        <f t="shared" si="27"/>
        <v>0</v>
      </c>
      <c r="W366" s="307">
        <f t="shared" si="28"/>
        <v>0</v>
      </c>
      <c r="X366" s="307">
        <f t="shared" si="29"/>
        <v>0</v>
      </c>
      <c r="Y366" s="308">
        <f t="shared" si="30"/>
        <v>0</v>
      </c>
      <c r="Z366" s="377">
        <f>SUM(Detailed_budget_table[[#This Row],[Y1 Total Cost Budget Line]:[Y5 Total Cost Budget Line]])</f>
        <v>0</v>
      </c>
    </row>
    <row r="367" spans="2:26" ht="15" customHeight="1">
      <c r="B367" s="302"/>
      <c r="C367" s="71"/>
      <c r="D367" s="71"/>
      <c r="E367" s="71"/>
      <c r="F367" s="71"/>
      <c r="G367" s="71"/>
      <c r="H367" s="71"/>
      <c r="I367" s="368">
        <f>IF(Detailed_budget_table[[#This Row],[Unit Cost Available?]]="Yes",IFERROR(INDEX(unit_cost,MATCH(Detailed_budget_table[[#This Row],[Cost Item]],cost_item_lookup,0)),""),0)</f>
        <v>0</v>
      </c>
      <c r="J367" s="368">
        <f>IF(H367="Yes",IF(G367="","",INDEX(cost_item_lookup_table[Cost Unit],(MATCH(G367,cost_item_lookup_table[Cost Item],0)))),0)</f>
        <v>0</v>
      </c>
      <c r="K367" s="305"/>
      <c r="L367" s="305"/>
      <c r="M367" s="305"/>
      <c r="N367" s="305"/>
      <c r="O367" s="305"/>
      <c r="P367" s="305"/>
      <c r="Q367" s="305"/>
      <c r="R367" s="305"/>
      <c r="S367" s="305"/>
      <c r="T367" s="305"/>
      <c r="U367" s="307">
        <f t="shared" si="26"/>
        <v>0</v>
      </c>
      <c r="V367" s="307">
        <f t="shared" si="27"/>
        <v>0</v>
      </c>
      <c r="W367" s="307">
        <f t="shared" si="28"/>
        <v>0</v>
      </c>
      <c r="X367" s="307">
        <f t="shared" si="29"/>
        <v>0</v>
      </c>
      <c r="Y367" s="308">
        <f t="shared" si="30"/>
        <v>0</v>
      </c>
      <c r="Z367" s="377">
        <f>SUM(Detailed_budget_table[[#This Row],[Y1 Total Cost Budget Line]:[Y5 Total Cost Budget Line]])</f>
        <v>0</v>
      </c>
    </row>
    <row r="368" spans="2:26" ht="15" customHeight="1">
      <c r="B368" s="302"/>
      <c r="C368" s="71"/>
      <c r="D368" s="71"/>
      <c r="E368" s="71"/>
      <c r="F368" s="71"/>
      <c r="G368" s="71"/>
      <c r="H368" s="71"/>
      <c r="I368" s="368">
        <f>IF(Detailed_budget_table[[#This Row],[Unit Cost Available?]]="Yes",IFERROR(INDEX(unit_cost,MATCH(Detailed_budget_table[[#This Row],[Cost Item]],cost_item_lookup,0)),""),0)</f>
        <v>0</v>
      </c>
      <c r="J368" s="368">
        <f>IF(H368="Yes",IF(G368="","",INDEX(cost_item_lookup_table[Cost Unit],(MATCH(G368,cost_item_lookup_table[Cost Item],0)))),0)</f>
        <v>0</v>
      </c>
      <c r="K368" s="305"/>
      <c r="L368" s="305"/>
      <c r="M368" s="305"/>
      <c r="N368" s="305"/>
      <c r="O368" s="305"/>
      <c r="P368" s="305"/>
      <c r="Q368" s="305"/>
      <c r="R368" s="305"/>
      <c r="S368" s="305"/>
      <c r="T368" s="305"/>
      <c r="U368" s="307">
        <f t="shared" si="26"/>
        <v>0</v>
      </c>
      <c r="V368" s="307">
        <f t="shared" si="27"/>
        <v>0</v>
      </c>
      <c r="W368" s="307">
        <f t="shared" si="28"/>
        <v>0</v>
      </c>
      <c r="X368" s="307">
        <f t="shared" si="29"/>
        <v>0</v>
      </c>
      <c r="Y368" s="308">
        <f t="shared" si="30"/>
        <v>0</v>
      </c>
      <c r="Z368" s="377">
        <f>SUM(Detailed_budget_table[[#This Row],[Y1 Total Cost Budget Line]:[Y5 Total Cost Budget Line]])</f>
        <v>0</v>
      </c>
    </row>
    <row r="369" spans="2:26" ht="15" customHeight="1">
      <c r="B369" s="302"/>
      <c r="C369" s="71"/>
      <c r="D369" s="71"/>
      <c r="E369" s="71"/>
      <c r="F369" s="71"/>
      <c r="G369" s="71"/>
      <c r="H369" s="71"/>
      <c r="I369" s="368">
        <f>IF(Detailed_budget_table[[#This Row],[Unit Cost Available?]]="Yes",IFERROR(INDEX(unit_cost,MATCH(Detailed_budget_table[[#This Row],[Cost Item]],cost_item_lookup,0)),""),0)</f>
        <v>0</v>
      </c>
      <c r="J369" s="368">
        <f>IF(H369="Yes",IF(G369="","",INDEX(cost_item_lookup_table[Cost Unit],(MATCH(G369,cost_item_lookup_table[Cost Item],0)))),0)</f>
        <v>0</v>
      </c>
      <c r="K369" s="305"/>
      <c r="L369" s="305"/>
      <c r="M369" s="305"/>
      <c r="N369" s="305"/>
      <c r="O369" s="305"/>
      <c r="P369" s="305"/>
      <c r="Q369" s="305"/>
      <c r="R369" s="305"/>
      <c r="S369" s="305"/>
      <c r="T369" s="305"/>
      <c r="U369" s="307">
        <f t="shared" si="26"/>
        <v>0</v>
      </c>
      <c r="V369" s="307">
        <f t="shared" si="27"/>
        <v>0</v>
      </c>
      <c r="W369" s="307">
        <f t="shared" si="28"/>
        <v>0</v>
      </c>
      <c r="X369" s="307">
        <f t="shared" si="29"/>
        <v>0</v>
      </c>
      <c r="Y369" s="308">
        <f t="shared" si="30"/>
        <v>0</v>
      </c>
      <c r="Z369" s="377">
        <f>SUM(Detailed_budget_table[[#This Row],[Y1 Total Cost Budget Line]:[Y5 Total Cost Budget Line]])</f>
        <v>0</v>
      </c>
    </row>
    <row r="370" spans="2:26" ht="15" customHeight="1">
      <c r="B370" s="302"/>
      <c r="C370" s="71"/>
      <c r="D370" s="71"/>
      <c r="E370" s="71"/>
      <c r="F370" s="71"/>
      <c r="G370" s="71"/>
      <c r="H370" s="71"/>
      <c r="I370" s="368">
        <f>IF(Detailed_budget_table[[#This Row],[Unit Cost Available?]]="Yes",IFERROR(INDEX(unit_cost,MATCH(Detailed_budget_table[[#This Row],[Cost Item]],cost_item_lookup,0)),""),0)</f>
        <v>0</v>
      </c>
      <c r="J370" s="368">
        <f>IF(H370="Yes",IF(G370="","",INDEX(cost_item_lookup_table[Cost Unit],(MATCH(G370,cost_item_lookup_table[Cost Item],0)))),0)</f>
        <v>0</v>
      </c>
      <c r="K370" s="305"/>
      <c r="L370" s="305"/>
      <c r="M370" s="305"/>
      <c r="N370" s="305"/>
      <c r="O370" s="305"/>
      <c r="P370" s="305"/>
      <c r="Q370" s="305"/>
      <c r="R370" s="305"/>
      <c r="S370" s="305"/>
      <c r="T370" s="305"/>
      <c r="U370" s="307">
        <f t="shared" si="26"/>
        <v>0</v>
      </c>
      <c r="V370" s="307">
        <f t="shared" si="27"/>
        <v>0</v>
      </c>
      <c r="W370" s="307">
        <f t="shared" si="28"/>
        <v>0</v>
      </c>
      <c r="X370" s="307">
        <f t="shared" si="29"/>
        <v>0</v>
      </c>
      <c r="Y370" s="308">
        <f t="shared" si="30"/>
        <v>0</v>
      </c>
      <c r="Z370" s="377">
        <f>SUM(Detailed_budget_table[[#This Row],[Y1 Total Cost Budget Line]:[Y5 Total Cost Budget Line]])</f>
        <v>0</v>
      </c>
    </row>
    <row r="371" spans="2:26" ht="15" customHeight="1">
      <c r="B371" s="302"/>
      <c r="C371" s="71"/>
      <c r="D371" s="71"/>
      <c r="E371" s="71"/>
      <c r="F371" s="71"/>
      <c r="G371" s="71"/>
      <c r="H371" s="71"/>
      <c r="I371" s="368">
        <f>IF(Detailed_budget_table[[#This Row],[Unit Cost Available?]]="Yes",IFERROR(INDEX(unit_cost,MATCH(Detailed_budget_table[[#This Row],[Cost Item]],cost_item_lookup,0)),""),0)</f>
        <v>0</v>
      </c>
      <c r="J371" s="368">
        <f>IF(H371="Yes",IF(G371="","",INDEX(cost_item_lookup_table[Cost Unit],(MATCH(G371,cost_item_lookup_table[Cost Item],0)))),0)</f>
        <v>0</v>
      </c>
      <c r="K371" s="305"/>
      <c r="L371" s="305"/>
      <c r="M371" s="305"/>
      <c r="N371" s="305"/>
      <c r="O371" s="305"/>
      <c r="P371" s="305"/>
      <c r="Q371" s="305"/>
      <c r="R371" s="305"/>
      <c r="S371" s="305"/>
      <c r="T371" s="305"/>
      <c r="U371" s="307">
        <f t="shared" si="26"/>
        <v>0</v>
      </c>
      <c r="V371" s="307">
        <f t="shared" si="27"/>
        <v>0</v>
      </c>
      <c r="W371" s="307">
        <f t="shared" si="28"/>
        <v>0</v>
      </c>
      <c r="X371" s="307">
        <f t="shared" si="29"/>
        <v>0</v>
      </c>
      <c r="Y371" s="308">
        <f t="shared" si="30"/>
        <v>0</v>
      </c>
      <c r="Z371" s="377">
        <f>SUM(Detailed_budget_table[[#This Row],[Y1 Total Cost Budget Line]:[Y5 Total Cost Budget Line]])</f>
        <v>0</v>
      </c>
    </row>
    <row r="372" spans="2:26" ht="15" customHeight="1">
      <c r="B372" s="302"/>
      <c r="C372" s="71"/>
      <c r="D372" s="71"/>
      <c r="E372" s="71"/>
      <c r="F372" s="71"/>
      <c r="G372" s="71"/>
      <c r="H372" s="71"/>
      <c r="I372" s="368">
        <f>IF(Detailed_budget_table[[#This Row],[Unit Cost Available?]]="Yes",IFERROR(INDEX(unit_cost,MATCH(Detailed_budget_table[[#This Row],[Cost Item]],cost_item_lookup,0)),""),0)</f>
        <v>0</v>
      </c>
      <c r="J372" s="368">
        <f>IF(H372="Yes",IF(G372="","",INDEX(cost_item_lookup_table[Cost Unit],(MATCH(G372,cost_item_lookup_table[Cost Item],0)))),0)</f>
        <v>0</v>
      </c>
      <c r="K372" s="305"/>
      <c r="L372" s="305"/>
      <c r="M372" s="305"/>
      <c r="N372" s="305"/>
      <c r="O372" s="305"/>
      <c r="P372" s="305"/>
      <c r="Q372" s="305"/>
      <c r="R372" s="305"/>
      <c r="S372" s="305"/>
      <c r="T372" s="305"/>
      <c r="U372" s="307">
        <f t="shared" si="26"/>
        <v>0</v>
      </c>
      <c r="V372" s="307">
        <f t="shared" si="27"/>
        <v>0</v>
      </c>
      <c r="W372" s="307">
        <f t="shared" si="28"/>
        <v>0</v>
      </c>
      <c r="X372" s="307">
        <f t="shared" si="29"/>
        <v>0</v>
      </c>
      <c r="Y372" s="308">
        <f t="shared" si="30"/>
        <v>0</v>
      </c>
      <c r="Z372" s="377">
        <f>SUM(Detailed_budget_table[[#This Row],[Y1 Total Cost Budget Line]:[Y5 Total Cost Budget Line]])</f>
        <v>0</v>
      </c>
    </row>
    <row r="373" spans="2:26" ht="15" customHeight="1">
      <c r="B373" s="302"/>
      <c r="C373" s="71"/>
      <c r="D373" s="71"/>
      <c r="E373" s="71"/>
      <c r="F373" s="71"/>
      <c r="G373" s="71"/>
      <c r="H373" s="71"/>
      <c r="I373" s="368">
        <f>IF(Detailed_budget_table[[#This Row],[Unit Cost Available?]]="Yes",IFERROR(INDEX(unit_cost,MATCH(Detailed_budget_table[[#This Row],[Cost Item]],cost_item_lookup,0)),""),0)</f>
        <v>0</v>
      </c>
      <c r="J373" s="368">
        <f>IF(H373="Yes",IF(G373="","",INDEX(cost_item_lookup_table[Cost Unit],(MATCH(G373,cost_item_lookup_table[Cost Item],0)))),0)</f>
        <v>0</v>
      </c>
      <c r="K373" s="305"/>
      <c r="L373" s="305"/>
      <c r="M373" s="305"/>
      <c r="N373" s="305"/>
      <c r="O373" s="305"/>
      <c r="P373" s="305"/>
      <c r="Q373" s="305"/>
      <c r="R373" s="305"/>
      <c r="S373" s="305"/>
      <c r="T373" s="305"/>
      <c r="U373" s="307">
        <f t="shared" si="26"/>
        <v>0</v>
      </c>
      <c r="V373" s="307">
        <f t="shared" si="27"/>
        <v>0</v>
      </c>
      <c r="W373" s="307">
        <f t="shared" si="28"/>
        <v>0</v>
      </c>
      <c r="X373" s="307">
        <f t="shared" si="29"/>
        <v>0</v>
      </c>
      <c r="Y373" s="308">
        <f t="shared" si="30"/>
        <v>0</v>
      </c>
      <c r="Z373" s="377">
        <f>SUM(Detailed_budget_table[[#This Row],[Y1 Total Cost Budget Line]:[Y5 Total Cost Budget Line]])</f>
        <v>0</v>
      </c>
    </row>
    <row r="374" spans="2:26" ht="15" customHeight="1">
      <c r="B374" s="302"/>
      <c r="C374" s="71"/>
      <c r="D374" s="71"/>
      <c r="E374" s="71"/>
      <c r="F374" s="71"/>
      <c r="G374" s="71"/>
      <c r="H374" s="71"/>
      <c r="I374" s="368">
        <f>IF(Detailed_budget_table[[#This Row],[Unit Cost Available?]]="Yes",IFERROR(INDEX(unit_cost,MATCH(Detailed_budget_table[[#This Row],[Cost Item]],cost_item_lookup,0)),""),0)</f>
        <v>0</v>
      </c>
      <c r="J374" s="368">
        <f>IF(H374="Yes",IF(G374="","",INDEX(cost_item_lookup_table[Cost Unit],(MATCH(G374,cost_item_lookup_table[Cost Item],0)))),0)</f>
        <v>0</v>
      </c>
      <c r="K374" s="305"/>
      <c r="L374" s="305"/>
      <c r="M374" s="305"/>
      <c r="N374" s="305"/>
      <c r="O374" s="305"/>
      <c r="P374" s="305"/>
      <c r="Q374" s="305"/>
      <c r="R374" s="305"/>
      <c r="S374" s="305"/>
      <c r="T374" s="305"/>
      <c r="U374" s="307">
        <f t="shared" si="26"/>
        <v>0</v>
      </c>
      <c r="V374" s="307">
        <f t="shared" si="27"/>
        <v>0</v>
      </c>
      <c r="W374" s="307">
        <f t="shared" si="28"/>
        <v>0</v>
      </c>
      <c r="X374" s="307">
        <f t="shared" si="29"/>
        <v>0</v>
      </c>
      <c r="Y374" s="308">
        <f t="shared" si="30"/>
        <v>0</v>
      </c>
      <c r="Z374" s="377">
        <f>SUM(Detailed_budget_table[[#This Row],[Y1 Total Cost Budget Line]:[Y5 Total Cost Budget Line]])</f>
        <v>0</v>
      </c>
    </row>
    <row r="375" spans="2:26" ht="15" customHeight="1">
      <c r="B375" s="302"/>
      <c r="C375" s="71"/>
      <c r="D375" s="71"/>
      <c r="E375" s="71"/>
      <c r="F375" s="71"/>
      <c r="G375" s="71"/>
      <c r="H375" s="71"/>
      <c r="I375" s="368">
        <f>IF(Detailed_budget_table[[#This Row],[Unit Cost Available?]]="Yes",IFERROR(INDEX(unit_cost,MATCH(Detailed_budget_table[[#This Row],[Cost Item]],cost_item_lookup,0)),""),0)</f>
        <v>0</v>
      </c>
      <c r="J375" s="368">
        <f>IF(H375="Yes",IF(G375="","",INDEX(cost_item_lookup_table[Cost Unit],(MATCH(G375,cost_item_lookup_table[Cost Item],0)))),0)</f>
        <v>0</v>
      </c>
      <c r="K375" s="305"/>
      <c r="L375" s="305"/>
      <c r="M375" s="305"/>
      <c r="N375" s="305"/>
      <c r="O375" s="305"/>
      <c r="P375" s="305"/>
      <c r="Q375" s="305"/>
      <c r="R375" s="305"/>
      <c r="S375" s="305"/>
      <c r="T375" s="305"/>
      <c r="U375" s="307">
        <f t="shared" si="26"/>
        <v>0</v>
      </c>
      <c r="V375" s="307">
        <f t="shared" si="27"/>
        <v>0</v>
      </c>
      <c r="W375" s="307">
        <f t="shared" si="28"/>
        <v>0</v>
      </c>
      <c r="X375" s="307">
        <f t="shared" si="29"/>
        <v>0</v>
      </c>
      <c r="Y375" s="308">
        <f t="shared" si="30"/>
        <v>0</v>
      </c>
      <c r="Z375" s="377">
        <f>SUM(Detailed_budget_table[[#This Row],[Y1 Total Cost Budget Line]:[Y5 Total Cost Budget Line]])</f>
        <v>0</v>
      </c>
    </row>
    <row r="376" spans="2:26" ht="15" customHeight="1">
      <c r="B376" s="302"/>
      <c r="C376" s="71"/>
      <c r="D376" s="71"/>
      <c r="E376" s="71"/>
      <c r="F376" s="71"/>
      <c r="G376" s="71"/>
      <c r="H376" s="71"/>
      <c r="I376" s="368">
        <f>IF(Detailed_budget_table[[#This Row],[Unit Cost Available?]]="Yes",IFERROR(INDEX(unit_cost,MATCH(Detailed_budget_table[[#This Row],[Cost Item]],cost_item_lookup,0)),""),0)</f>
        <v>0</v>
      </c>
      <c r="J376" s="368">
        <f>IF(H376="Yes",IF(G376="","",INDEX(cost_item_lookup_table[Cost Unit],(MATCH(G376,cost_item_lookup_table[Cost Item],0)))),0)</f>
        <v>0</v>
      </c>
      <c r="K376" s="305"/>
      <c r="L376" s="305"/>
      <c r="M376" s="305"/>
      <c r="N376" s="305"/>
      <c r="O376" s="305"/>
      <c r="P376" s="305"/>
      <c r="Q376" s="305"/>
      <c r="R376" s="305"/>
      <c r="S376" s="305"/>
      <c r="T376" s="305"/>
      <c r="U376" s="307">
        <f t="shared" si="26"/>
        <v>0</v>
      </c>
      <c r="V376" s="307">
        <f t="shared" si="27"/>
        <v>0</v>
      </c>
      <c r="W376" s="307">
        <f t="shared" si="28"/>
        <v>0</v>
      </c>
      <c r="X376" s="307">
        <f t="shared" si="29"/>
        <v>0</v>
      </c>
      <c r="Y376" s="308">
        <f t="shared" si="30"/>
        <v>0</v>
      </c>
      <c r="Z376" s="377">
        <f>SUM(Detailed_budget_table[[#This Row],[Y1 Total Cost Budget Line]:[Y5 Total Cost Budget Line]])</f>
        <v>0</v>
      </c>
    </row>
    <row r="377" spans="2:26" ht="15" customHeight="1">
      <c r="B377" s="302"/>
      <c r="C377" s="71"/>
      <c r="D377" s="71"/>
      <c r="E377" s="71"/>
      <c r="F377" s="71"/>
      <c r="G377" s="71"/>
      <c r="H377" s="71"/>
      <c r="I377" s="368">
        <f>IF(Detailed_budget_table[[#This Row],[Unit Cost Available?]]="Yes",IFERROR(INDEX(unit_cost,MATCH(Detailed_budget_table[[#This Row],[Cost Item]],cost_item_lookup,0)),""),0)</f>
        <v>0</v>
      </c>
      <c r="J377" s="368">
        <f>IF(H377="Yes",IF(G377="","",INDEX(cost_item_lookup_table[Cost Unit],(MATCH(G377,cost_item_lookup_table[Cost Item],0)))),0)</f>
        <v>0</v>
      </c>
      <c r="K377" s="305"/>
      <c r="L377" s="305"/>
      <c r="M377" s="305"/>
      <c r="N377" s="305"/>
      <c r="O377" s="305"/>
      <c r="P377" s="305"/>
      <c r="Q377" s="305"/>
      <c r="R377" s="305"/>
      <c r="S377" s="305"/>
      <c r="T377" s="305"/>
      <c r="U377" s="307">
        <f t="shared" si="26"/>
        <v>0</v>
      </c>
      <c r="V377" s="307">
        <f t="shared" si="27"/>
        <v>0</v>
      </c>
      <c r="W377" s="307">
        <f t="shared" si="28"/>
        <v>0</v>
      </c>
      <c r="X377" s="307">
        <f t="shared" si="29"/>
        <v>0</v>
      </c>
      <c r="Y377" s="308">
        <f t="shared" si="30"/>
        <v>0</v>
      </c>
      <c r="Z377" s="377">
        <f>SUM(Detailed_budget_table[[#This Row],[Y1 Total Cost Budget Line]:[Y5 Total Cost Budget Line]])</f>
        <v>0</v>
      </c>
    </row>
    <row r="378" spans="2:26" ht="15" customHeight="1">
      <c r="B378" s="302"/>
      <c r="C378" s="71"/>
      <c r="D378" s="71"/>
      <c r="E378" s="71"/>
      <c r="F378" s="71"/>
      <c r="G378" s="71"/>
      <c r="H378" s="71"/>
      <c r="I378" s="368">
        <f>IF(Detailed_budget_table[[#This Row],[Unit Cost Available?]]="Yes",IFERROR(INDEX(unit_cost,MATCH(Detailed_budget_table[[#This Row],[Cost Item]],cost_item_lookup,0)),""),0)</f>
        <v>0</v>
      </c>
      <c r="J378" s="368">
        <f>IF(H378="Yes",IF(G378="","",INDEX(cost_item_lookup_table[Cost Unit],(MATCH(G378,cost_item_lookup_table[Cost Item],0)))),0)</f>
        <v>0</v>
      </c>
      <c r="K378" s="305"/>
      <c r="L378" s="305"/>
      <c r="M378" s="305"/>
      <c r="N378" s="305"/>
      <c r="O378" s="305"/>
      <c r="P378" s="305"/>
      <c r="Q378" s="305"/>
      <c r="R378" s="305"/>
      <c r="S378" s="305"/>
      <c r="T378" s="305"/>
      <c r="U378" s="307">
        <f t="shared" si="26"/>
        <v>0</v>
      </c>
      <c r="V378" s="307">
        <f t="shared" si="27"/>
        <v>0</v>
      </c>
      <c r="W378" s="307">
        <f t="shared" si="28"/>
        <v>0</v>
      </c>
      <c r="X378" s="307">
        <f t="shared" si="29"/>
        <v>0</v>
      </c>
      <c r="Y378" s="308">
        <f t="shared" si="30"/>
        <v>0</v>
      </c>
      <c r="Z378" s="377">
        <f>SUM(Detailed_budget_table[[#This Row],[Y1 Total Cost Budget Line]:[Y5 Total Cost Budget Line]])</f>
        <v>0</v>
      </c>
    </row>
    <row r="379" spans="2:26" ht="15" customHeight="1">
      <c r="B379" s="302"/>
      <c r="C379" s="71"/>
      <c r="D379" s="71"/>
      <c r="E379" s="71"/>
      <c r="F379" s="71"/>
      <c r="G379" s="71"/>
      <c r="H379" s="71"/>
      <c r="I379" s="368">
        <f>IF(Detailed_budget_table[[#This Row],[Unit Cost Available?]]="Yes",IFERROR(INDEX(unit_cost,MATCH(Detailed_budget_table[[#This Row],[Cost Item]],cost_item_lookup,0)),""),0)</f>
        <v>0</v>
      </c>
      <c r="J379" s="368">
        <f>IF(H379="Yes",IF(G379="","",INDEX(cost_item_lookup_table[Cost Unit],(MATCH(G379,cost_item_lookup_table[Cost Item],0)))),0)</f>
        <v>0</v>
      </c>
      <c r="K379" s="305"/>
      <c r="L379" s="305"/>
      <c r="M379" s="305"/>
      <c r="N379" s="305"/>
      <c r="O379" s="305"/>
      <c r="P379" s="305"/>
      <c r="Q379" s="305"/>
      <c r="R379" s="305"/>
      <c r="S379" s="305"/>
      <c r="T379" s="305"/>
      <c r="U379" s="307">
        <f t="shared" si="26"/>
        <v>0</v>
      </c>
      <c r="V379" s="307">
        <f t="shared" si="27"/>
        <v>0</v>
      </c>
      <c r="W379" s="307">
        <f t="shared" si="28"/>
        <v>0</v>
      </c>
      <c r="X379" s="307">
        <f t="shared" si="29"/>
        <v>0</v>
      </c>
      <c r="Y379" s="308">
        <f t="shared" si="30"/>
        <v>0</v>
      </c>
      <c r="Z379" s="377">
        <f>SUM(Detailed_budget_table[[#This Row],[Y1 Total Cost Budget Line]:[Y5 Total Cost Budget Line]])</f>
        <v>0</v>
      </c>
    </row>
    <row r="380" spans="2:26" ht="15" customHeight="1">
      <c r="B380" s="302"/>
      <c r="C380" s="71"/>
      <c r="D380" s="71"/>
      <c r="E380" s="71"/>
      <c r="F380" s="71"/>
      <c r="G380" s="71"/>
      <c r="H380" s="71"/>
      <c r="I380" s="368">
        <f>IF(Detailed_budget_table[[#This Row],[Unit Cost Available?]]="Yes",IFERROR(INDEX(unit_cost,MATCH(Detailed_budget_table[[#This Row],[Cost Item]],cost_item_lookup,0)),""),0)</f>
        <v>0</v>
      </c>
      <c r="J380" s="368">
        <f>IF(H380="Yes",IF(G380="","",INDEX(cost_item_lookup_table[Cost Unit],(MATCH(G380,cost_item_lookup_table[Cost Item],0)))),0)</f>
        <v>0</v>
      </c>
      <c r="K380" s="305"/>
      <c r="L380" s="305"/>
      <c r="M380" s="305"/>
      <c r="N380" s="305"/>
      <c r="O380" s="305"/>
      <c r="P380" s="305"/>
      <c r="Q380" s="305"/>
      <c r="R380" s="305"/>
      <c r="S380" s="305"/>
      <c r="T380" s="305"/>
      <c r="U380" s="307">
        <f t="shared" si="26"/>
        <v>0</v>
      </c>
      <c r="V380" s="307">
        <f t="shared" si="27"/>
        <v>0</v>
      </c>
      <c r="W380" s="307">
        <f t="shared" si="28"/>
        <v>0</v>
      </c>
      <c r="X380" s="307">
        <f t="shared" si="29"/>
        <v>0</v>
      </c>
      <c r="Y380" s="308">
        <f t="shared" si="30"/>
        <v>0</v>
      </c>
      <c r="Z380" s="377">
        <f>SUM(Detailed_budget_table[[#This Row],[Y1 Total Cost Budget Line]:[Y5 Total Cost Budget Line]])</f>
        <v>0</v>
      </c>
    </row>
    <row r="381" spans="2:26" ht="15" customHeight="1">
      <c r="B381" s="302"/>
      <c r="C381" s="71"/>
      <c r="D381" s="71"/>
      <c r="E381" s="71"/>
      <c r="F381" s="71"/>
      <c r="G381" s="71"/>
      <c r="H381" s="71"/>
      <c r="I381" s="368">
        <f>IF(Detailed_budget_table[[#This Row],[Unit Cost Available?]]="Yes",IFERROR(INDEX(unit_cost,MATCH(Detailed_budget_table[[#This Row],[Cost Item]],cost_item_lookup,0)),""),0)</f>
        <v>0</v>
      </c>
      <c r="J381" s="368">
        <f>IF(H381="Yes",IF(G381="","",INDEX(cost_item_lookup_table[Cost Unit],(MATCH(G381,cost_item_lookup_table[Cost Item],0)))),0)</f>
        <v>0</v>
      </c>
      <c r="K381" s="305"/>
      <c r="L381" s="305"/>
      <c r="M381" s="305"/>
      <c r="N381" s="305"/>
      <c r="O381" s="305"/>
      <c r="P381" s="305"/>
      <c r="Q381" s="305"/>
      <c r="R381" s="305"/>
      <c r="S381" s="305"/>
      <c r="T381" s="305"/>
      <c r="U381" s="307">
        <f t="shared" si="26"/>
        <v>0</v>
      </c>
      <c r="V381" s="307">
        <f t="shared" si="27"/>
        <v>0</v>
      </c>
      <c r="W381" s="307">
        <f t="shared" si="28"/>
        <v>0</v>
      </c>
      <c r="X381" s="307">
        <f t="shared" si="29"/>
        <v>0</v>
      </c>
      <c r="Y381" s="308">
        <f t="shared" si="30"/>
        <v>0</v>
      </c>
      <c r="Z381" s="377">
        <f>SUM(Detailed_budget_table[[#This Row],[Y1 Total Cost Budget Line]:[Y5 Total Cost Budget Line]])</f>
        <v>0</v>
      </c>
    </row>
    <row r="382" spans="2:26" ht="15" customHeight="1">
      <c r="B382" s="302"/>
      <c r="C382" s="71"/>
      <c r="D382" s="71"/>
      <c r="E382" s="71"/>
      <c r="F382" s="71"/>
      <c r="G382" s="71"/>
      <c r="H382" s="71"/>
      <c r="I382" s="368">
        <f>IF(Detailed_budget_table[[#This Row],[Unit Cost Available?]]="Yes",IFERROR(INDEX(unit_cost,MATCH(Detailed_budget_table[[#This Row],[Cost Item]],cost_item_lookup,0)),""),0)</f>
        <v>0</v>
      </c>
      <c r="J382" s="368">
        <f>IF(H382="Yes",IF(G382="","",INDEX(cost_item_lookup_table[Cost Unit],(MATCH(G382,cost_item_lookup_table[Cost Item],0)))),0)</f>
        <v>0</v>
      </c>
      <c r="K382" s="305"/>
      <c r="L382" s="305"/>
      <c r="M382" s="305"/>
      <c r="N382" s="305"/>
      <c r="O382" s="305"/>
      <c r="P382" s="305"/>
      <c r="Q382" s="305"/>
      <c r="R382" s="305"/>
      <c r="S382" s="305"/>
      <c r="T382" s="305"/>
      <c r="U382" s="307">
        <f t="shared" si="26"/>
        <v>0</v>
      </c>
      <c r="V382" s="307">
        <f t="shared" si="27"/>
        <v>0</v>
      </c>
      <c r="W382" s="307">
        <f t="shared" si="28"/>
        <v>0</v>
      </c>
      <c r="X382" s="307">
        <f t="shared" si="29"/>
        <v>0</v>
      </c>
      <c r="Y382" s="308">
        <f t="shared" si="30"/>
        <v>0</v>
      </c>
      <c r="Z382" s="377">
        <f>SUM(Detailed_budget_table[[#This Row],[Y1 Total Cost Budget Line]:[Y5 Total Cost Budget Line]])</f>
        <v>0</v>
      </c>
    </row>
    <row r="383" spans="2:26" ht="15" customHeight="1">
      <c r="B383" s="302"/>
      <c r="C383" s="71"/>
      <c r="D383" s="71"/>
      <c r="E383" s="71"/>
      <c r="F383" s="71"/>
      <c r="G383" s="71"/>
      <c r="H383" s="71"/>
      <c r="I383" s="368">
        <f>IF(Detailed_budget_table[[#This Row],[Unit Cost Available?]]="Yes",IFERROR(INDEX(unit_cost,MATCH(Detailed_budget_table[[#This Row],[Cost Item]],cost_item_lookup,0)),""),0)</f>
        <v>0</v>
      </c>
      <c r="J383" s="368">
        <f>IF(H383="Yes",IF(G383="","",INDEX(cost_item_lookup_table[Cost Unit],(MATCH(G383,cost_item_lookup_table[Cost Item],0)))),0)</f>
        <v>0</v>
      </c>
      <c r="K383" s="305"/>
      <c r="L383" s="305"/>
      <c r="M383" s="305"/>
      <c r="N383" s="305"/>
      <c r="O383" s="305"/>
      <c r="P383" s="305"/>
      <c r="Q383" s="305"/>
      <c r="R383" s="305"/>
      <c r="S383" s="305"/>
      <c r="T383" s="305"/>
      <c r="U383" s="307">
        <f t="shared" si="26"/>
        <v>0</v>
      </c>
      <c r="V383" s="307">
        <f t="shared" si="27"/>
        <v>0</v>
      </c>
      <c r="W383" s="307">
        <f t="shared" si="28"/>
        <v>0</v>
      </c>
      <c r="X383" s="307">
        <f t="shared" si="29"/>
        <v>0</v>
      </c>
      <c r="Y383" s="308">
        <f t="shared" si="30"/>
        <v>0</v>
      </c>
      <c r="Z383" s="377">
        <f>SUM(Detailed_budget_table[[#This Row],[Y1 Total Cost Budget Line]:[Y5 Total Cost Budget Line]])</f>
        <v>0</v>
      </c>
    </row>
    <row r="384" spans="2:26" ht="15" customHeight="1">
      <c r="B384" s="302"/>
      <c r="C384" s="71"/>
      <c r="D384" s="71"/>
      <c r="E384" s="71"/>
      <c r="F384" s="71"/>
      <c r="G384" s="71"/>
      <c r="H384" s="71"/>
      <c r="I384" s="368">
        <f>IF(Detailed_budget_table[[#This Row],[Unit Cost Available?]]="Yes",IFERROR(INDEX(unit_cost,MATCH(Detailed_budget_table[[#This Row],[Cost Item]],cost_item_lookup,0)),""),0)</f>
        <v>0</v>
      </c>
      <c r="J384" s="368">
        <f>IF(H384="Yes",IF(G384="","",INDEX(cost_item_lookup_table[Cost Unit],(MATCH(G384,cost_item_lookup_table[Cost Item],0)))),0)</f>
        <v>0</v>
      </c>
      <c r="K384" s="305"/>
      <c r="L384" s="305"/>
      <c r="M384" s="305"/>
      <c r="N384" s="305"/>
      <c r="O384" s="305"/>
      <c r="P384" s="305"/>
      <c r="Q384" s="305"/>
      <c r="R384" s="305"/>
      <c r="S384" s="305"/>
      <c r="T384" s="305"/>
      <c r="U384" s="307">
        <f t="shared" si="26"/>
        <v>0</v>
      </c>
      <c r="V384" s="307">
        <f t="shared" si="27"/>
        <v>0</v>
      </c>
      <c r="W384" s="307">
        <f t="shared" si="28"/>
        <v>0</v>
      </c>
      <c r="X384" s="307">
        <f t="shared" si="29"/>
        <v>0</v>
      </c>
      <c r="Y384" s="308">
        <f t="shared" si="30"/>
        <v>0</v>
      </c>
      <c r="Z384" s="377">
        <f>SUM(Detailed_budget_table[[#This Row],[Y1 Total Cost Budget Line]:[Y5 Total Cost Budget Line]])</f>
        <v>0</v>
      </c>
    </row>
    <row r="385" spans="2:26" ht="15" customHeight="1">
      <c r="B385" s="302"/>
      <c r="C385" s="71"/>
      <c r="D385" s="71"/>
      <c r="E385" s="71"/>
      <c r="F385" s="71"/>
      <c r="G385" s="71"/>
      <c r="H385" s="71"/>
      <c r="I385" s="368">
        <f>IF(Detailed_budget_table[[#This Row],[Unit Cost Available?]]="Yes",IFERROR(INDEX(unit_cost,MATCH(Detailed_budget_table[[#This Row],[Cost Item]],cost_item_lookup,0)),""),0)</f>
        <v>0</v>
      </c>
      <c r="J385" s="368">
        <f>IF(H385="Yes",IF(G385="","",INDEX(cost_item_lookup_table[Cost Unit],(MATCH(G385,cost_item_lookup_table[Cost Item],0)))),0)</f>
        <v>0</v>
      </c>
      <c r="K385" s="305"/>
      <c r="L385" s="305"/>
      <c r="M385" s="305"/>
      <c r="N385" s="305"/>
      <c r="O385" s="305"/>
      <c r="P385" s="305"/>
      <c r="Q385" s="305"/>
      <c r="R385" s="305"/>
      <c r="S385" s="305"/>
      <c r="T385" s="305"/>
      <c r="U385" s="307">
        <f t="shared" si="26"/>
        <v>0</v>
      </c>
      <c r="V385" s="307">
        <f t="shared" si="27"/>
        <v>0</v>
      </c>
      <c r="W385" s="307">
        <f t="shared" si="28"/>
        <v>0</v>
      </c>
      <c r="X385" s="307">
        <f t="shared" si="29"/>
        <v>0</v>
      </c>
      <c r="Y385" s="308">
        <f t="shared" si="30"/>
        <v>0</v>
      </c>
      <c r="Z385" s="377">
        <f>SUM(Detailed_budget_table[[#This Row],[Y1 Total Cost Budget Line]:[Y5 Total Cost Budget Line]])</f>
        <v>0</v>
      </c>
    </row>
    <row r="386" spans="2:26" ht="15" customHeight="1">
      <c r="B386" s="302"/>
      <c r="C386" s="71"/>
      <c r="D386" s="71"/>
      <c r="E386" s="71"/>
      <c r="F386" s="71"/>
      <c r="G386" s="71"/>
      <c r="H386" s="71"/>
      <c r="I386" s="368">
        <f>IF(Detailed_budget_table[[#This Row],[Unit Cost Available?]]="Yes",IFERROR(INDEX(unit_cost,MATCH(Detailed_budget_table[[#This Row],[Cost Item]],cost_item_lookup,0)),""),0)</f>
        <v>0</v>
      </c>
      <c r="J386" s="368">
        <f>IF(H386="Yes",IF(G386="","",INDEX(cost_item_lookup_table[Cost Unit],(MATCH(G386,cost_item_lookup_table[Cost Item],0)))),0)</f>
        <v>0</v>
      </c>
      <c r="K386" s="305"/>
      <c r="L386" s="305"/>
      <c r="M386" s="305"/>
      <c r="N386" s="305"/>
      <c r="O386" s="305"/>
      <c r="P386" s="305"/>
      <c r="Q386" s="305"/>
      <c r="R386" s="305"/>
      <c r="S386" s="305"/>
      <c r="T386" s="305"/>
      <c r="U386" s="307">
        <f t="shared" si="26"/>
        <v>0</v>
      </c>
      <c r="V386" s="307">
        <f t="shared" si="27"/>
        <v>0</v>
      </c>
      <c r="W386" s="307">
        <f t="shared" si="28"/>
        <v>0</v>
      </c>
      <c r="X386" s="307">
        <f t="shared" si="29"/>
        <v>0</v>
      </c>
      <c r="Y386" s="308">
        <f t="shared" si="30"/>
        <v>0</v>
      </c>
      <c r="Z386" s="377">
        <f>SUM(Detailed_budget_table[[#This Row],[Y1 Total Cost Budget Line]:[Y5 Total Cost Budget Line]])</f>
        <v>0</v>
      </c>
    </row>
    <row r="387" spans="2:26" ht="15" customHeight="1">
      <c r="B387" s="302"/>
      <c r="C387" s="71"/>
      <c r="D387" s="71"/>
      <c r="E387" s="71"/>
      <c r="F387" s="71"/>
      <c r="G387" s="71"/>
      <c r="H387" s="71"/>
      <c r="I387" s="368">
        <f>IF(Detailed_budget_table[[#This Row],[Unit Cost Available?]]="Yes",IFERROR(INDEX(unit_cost,MATCH(Detailed_budget_table[[#This Row],[Cost Item]],cost_item_lookup,0)),""),0)</f>
        <v>0</v>
      </c>
      <c r="J387" s="368">
        <f>IF(H387="Yes",IF(G387="","",INDEX(cost_item_lookup_table[Cost Unit],(MATCH(G387,cost_item_lookup_table[Cost Item],0)))),0)</f>
        <v>0</v>
      </c>
      <c r="K387" s="305"/>
      <c r="L387" s="305"/>
      <c r="M387" s="305"/>
      <c r="N387" s="305"/>
      <c r="O387" s="305"/>
      <c r="P387" s="305"/>
      <c r="Q387" s="305"/>
      <c r="R387" s="305"/>
      <c r="S387" s="305"/>
      <c r="T387" s="305"/>
      <c r="U387" s="307">
        <f t="shared" si="26"/>
        <v>0</v>
      </c>
      <c r="V387" s="307">
        <f t="shared" si="27"/>
        <v>0</v>
      </c>
      <c r="W387" s="307">
        <f t="shared" si="28"/>
        <v>0</v>
      </c>
      <c r="X387" s="307">
        <f t="shared" si="29"/>
        <v>0</v>
      </c>
      <c r="Y387" s="308">
        <f t="shared" si="30"/>
        <v>0</v>
      </c>
      <c r="Z387" s="377">
        <f>SUM(Detailed_budget_table[[#This Row],[Y1 Total Cost Budget Line]:[Y5 Total Cost Budget Line]])</f>
        <v>0</v>
      </c>
    </row>
    <row r="388" spans="2:26" ht="15" customHeight="1">
      <c r="B388" s="302"/>
      <c r="C388" s="71"/>
      <c r="D388" s="71"/>
      <c r="E388" s="71"/>
      <c r="F388" s="71"/>
      <c r="G388" s="71"/>
      <c r="H388" s="71"/>
      <c r="I388" s="368">
        <f>IF(Detailed_budget_table[[#This Row],[Unit Cost Available?]]="Yes",IFERROR(INDEX(unit_cost,MATCH(Detailed_budget_table[[#This Row],[Cost Item]],cost_item_lookup,0)),""),0)</f>
        <v>0</v>
      </c>
      <c r="J388" s="368">
        <f>IF(H388="Yes",IF(G388="","",INDEX(cost_item_lookup_table[Cost Unit],(MATCH(G388,cost_item_lookup_table[Cost Item],0)))),0)</f>
        <v>0</v>
      </c>
      <c r="K388" s="305"/>
      <c r="L388" s="305"/>
      <c r="M388" s="305"/>
      <c r="N388" s="305"/>
      <c r="O388" s="305"/>
      <c r="P388" s="305"/>
      <c r="Q388" s="305"/>
      <c r="R388" s="305"/>
      <c r="S388" s="305"/>
      <c r="T388" s="305"/>
      <c r="U388" s="307">
        <f t="shared" si="26"/>
        <v>0</v>
      </c>
      <c r="V388" s="307">
        <f t="shared" si="27"/>
        <v>0</v>
      </c>
      <c r="W388" s="307">
        <f t="shared" si="28"/>
        <v>0</v>
      </c>
      <c r="X388" s="307">
        <f t="shared" si="29"/>
        <v>0</v>
      </c>
      <c r="Y388" s="308">
        <f t="shared" si="30"/>
        <v>0</v>
      </c>
      <c r="Z388" s="377">
        <f>SUM(Detailed_budget_table[[#This Row],[Y1 Total Cost Budget Line]:[Y5 Total Cost Budget Line]])</f>
        <v>0</v>
      </c>
    </row>
    <row r="389" spans="2:26" ht="15" customHeight="1">
      <c r="B389" s="302"/>
      <c r="C389" s="71"/>
      <c r="D389" s="71"/>
      <c r="E389" s="71"/>
      <c r="F389" s="71"/>
      <c r="G389" s="71"/>
      <c r="H389" s="71"/>
      <c r="I389" s="368">
        <f>IF(Detailed_budget_table[[#This Row],[Unit Cost Available?]]="Yes",IFERROR(INDEX(unit_cost,MATCH(Detailed_budget_table[[#This Row],[Cost Item]],cost_item_lookup,0)),""),0)</f>
        <v>0</v>
      </c>
      <c r="J389" s="368">
        <f>IF(H389="Yes",IF(G389="","",INDEX(cost_item_lookup_table[Cost Unit],(MATCH(G389,cost_item_lookup_table[Cost Item],0)))),0)</f>
        <v>0</v>
      </c>
      <c r="K389" s="305"/>
      <c r="L389" s="305"/>
      <c r="M389" s="305"/>
      <c r="N389" s="305"/>
      <c r="O389" s="305"/>
      <c r="P389" s="305"/>
      <c r="Q389" s="305"/>
      <c r="R389" s="305"/>
      <c r="S389" s="305"/>
      <c r="T389" s="305"/>
      <c r="U389" s="307">
        <f t="shared" si="26"/>
        <v>0</v>
      </c>
      <c r="V389" s="307">
        <f t="shared" si="27"/>
        <v>0</v>
      </c>
      <c r="W389" s="307">
        <f t="shared" si="28"/>
        <v>0</v>
      </c>
      <c r="X389" s="307">
        <f t="shared" si="29"/>
        <v>0</v>
      </c>
      <c r="Y389" s="308">
        <f t="shared" si="30"/>
        <v>0</v>
      </c>
      <c r="Z389" s="377">
        <f>SUM(Detailed_budget_table[[#This Row],[Y1 Total Cost Budget Line]:[Y5 Total Cost Budget Line]])</f>
        <v>0</v>
      </c>
    </row>
    <row r="390" spans="2:26" ht="15" customHeight="1">
      <c r="B390" s="302"/>
      <c r="C390" s="71"/>
      <c r="D390" s="71"/>
      <c r="E390" s="71"/>
      <c r="F390" s="71"/>
      <c r="G390" s="71"/>
      <c r="H390" s="71"/>
      <c r="I390" s="368">
        <f>IF(Detailed_budget_table[[#This Row],[Unit Cost Available?]]="Yes",IFERROR(INDEX(unit_cost,MATCH(Detailed_budget_table[[#This Row],[Cost Item]],cost_item_lookup,0)),""),0)</f>
        <v>0</v>
      </c>
      <c r="J390" s="368">
        <f>IF(H390="Yes",IF(G390="","",INDEX(cost_item_lookup_table[Cost Unit],(MATCH(G390,cost_item_lookup_table[Cost Item],0)))),0)</f>
        <v>0</v>
      </c>
      <c r="K390" s="305"/>
      <c r="L390" s="305"/>
      <c r="M390" s="305"/>
      <c r="N390" s="305"/>
      <c r="O390" s="305"/>
      <c r="P390" s="305"/>
      <c r="Q390" s="305"/>
      <c r="R390" s="305"/>
      <c r="S390" s="305"/>
      <c r="T390" s="305"/>
      <c r="U390" s="307">
        <f t="shared" si="26"/>
        <v>0</v>
      </c>
      <c r="V390" s="307">
        <f t="shared" si="27"/>
        <v>0</v>
      </c>
      <c r="W390" s="307">
        <f t="shared" si="28"/>
        <v>0</v>
      </c>
      <c r="X390" s="307">
        <f t="shared" si="29"/>
        <v>0</v>
      </c>
      <c r="Y390" s="308">
        <f t="shared" si="30"/>
        <v>0</v>
      </c>
      <c r="Z390" s="377">
        <f>SUM(Detailed_budget_table[[#This Row],[Y1 Total Cost Budget Line]:[Y5 Total Cost Budget Line]])</f>
        <v>0</v>
      </c>
    </row>
    <row r="391" spans="2:26" ht="15" customHeight="1">
      <c r="B391" s="302"/>
      <c r="C391" s="71"/>
      <c r="D391" s="71"/>
      <c r="E391" s="71"/>
      <c r="F391" s="71"/>
      <c r="G391" s="71"/>
      <c r="H391" s="71"/>
      <c r="I391" s="368">
        <f>IF(Detailed_budget_table[[#This Row],[Unit Cost Available?]]="Yes",IFERROR(INDEX(unit_cost,MATCH(Detailed_budget_table[[#This Row],[Cost Item]],cost_item_lookup,0)),""),0)</f>
        <v>0</v>
      </c>
      <c r="J391" s="368">
        <f>IF(H391="Yes",IF(G391="","",INDEX(cost_item_lookup_table[Cost Unit],(MATCH(G391,cost_item_lookup_table[Cost Item],0)))),0)</f>
        <v>0</v>
      </c>
      <c r="K391" s="305"/>
      <c r="L391" s="305"/>
      <c r="M391" s="305"/>
      <c r="N391" s="305"/>
      <c r="O391" s="305"/>
      <c r="P391" s="305"/>
      <c r="Q391" s="305"/>
      <c r="R391" s="305"/>
      <c r="S391" s="305"/>
      <c r="T391" s="305"/>
      <c r="U391" s="307">
        <f t="shared" ref="U391:U454" si="31">IF(IF(OR(K391="",L391="",$I391=""),"",K391*L391*$I391)="",0,K391*L391*$I391)</f>
        <v>0</v>
      </c>
      <c r="V391" s="307">
        <f t="shared" ref="V391:V454" si="32">IF(IF(OR(M391="",N391="",$I391=""),"",M391*N391*$I391)="",0,M391*N391*$I391)</f>
        <v>0</v>
      </c>
      <c r="W391" s="307">
        <f t="shared" ref="W391:W454" si="33">IF(IF(OR(O391="",P391="",$I391=""),"",O391*P391*$I391)="",0,O391*P391*$I391)</f>
        <v>0</v>
      </c>
      <c r="X391" s="307">
        <f t="shared" ref="X391:X454" si="34">IF(IF(OR(Q391="",R391="",$I391=""),"",Q391*R391*$I391)="",0,Q391*R391*$I391)</f>
        <v>0</v>
      </c>
      <c r="Y391" s="308">
        <f t="shared" ref="Y391:Y454" si="35">IF(IF(OR(S391="",T391="",$I391=""),"",S391*T391*$I391)="",0,S391*T391*$I391)</f>
        <v>0</v>
      </c>
      <c r="Z391" s="377">
        <f>SUM(Detailed_budget_table[[#This Row],[Y1 Total Cost Budget Line]:[Y5 Total Cost Budget Line]])</f>
        <v>0</v>
      </c>
    </row>
    <row r="392" spans="2:26" ht="15" customHeight="1">
      <c r="B392" s="302"/>
      <c r="C392" s="71"/>
      <c r="D392" s="71"/>
      <c r="E392" s="71"/>
      <c r="F392" s="71"/>
      <c r="G392" s="71"/>
      <c r="H392" s="71"/>
      <c r="I392" s="368">
        <f>IF(Detailed_budget_table[[#This Row],[Unit Cost Available?]]="Yes",IFERROR(INDEX(unit_cost,MATCH(Detailed_budget_table[[#This Row],[Cost Item]],cost_item_lookup,0)),""),0)</f>
        <v>0</v>
      </c>
      <c r="J392" s="368">
        <f>IF(H392="Yes",IF(G392="","",INDEX(cost_item_lookup_table[Cost Unit],(MATCH(G392,cost_item_lookup_table[Cost Item],0)))),0)</f>
        <v>0</v>
      </c>
      <c r="K392" s="305"/>
      <c r="L392" s="305"/>
      <c r="M392" s="305"/>
      <c r="N392" s="305"/>
      <c r="O392" s="305"/>
      <c r="P392" s="305"/>
      <c r="Q392" s="305"/>
      <c r="R392" s="305"/>
      <c r="S392" s="305"/>
      <c r="T392" s="305"/>
      <c r="U392" s="307">
        <f t="shared" si="31"/>
        <v>0</v>
      </c>
      <c r="V392" s="307">
        <f t="shared" si="32"/>
        <v>0</v>
      </c>
      <c r="W392" s="307">
        <f t="shared" si="33"/>
        <v>0</v>
      </c>
      <c r="X392" s="307">
        <f t="shared" si="34"/>
        <v>0</v>
      </c>
      <c r="Y392" s="308">
        <f t="shared" si="35"/>
        <v>0</v>
      </c>
      <c r="Z392" s="377">
        <f>SUM(Detailed_budget_table[[#This Row],[Y1 Total Cost Budget Line]:[Y5 Total Cost Budget Line]])</f>
        <v>0</v>
      </c>
    </row>
    <row r="393" spans="2:26" ht="15" customHeight="1">
      <c r="B393" s="302"/>
      <c r="C393" s="71"/>
      <c r="D393" s="71"/>
      <c r="E393" s="71"/>
      <c r="F393" s="71"/>
      <c r="G393" s="71"/>
      <c r="H393" s="71"/>
      <c r="I393" s="368">
        <f>IF(Detailed_budget_table[[#This Row],[Unit Cost Available?]]="Yes",IFERROR(INDEX(unit_cost,MATCH(Detailed_budget_table[[#This Row],[Cost Item]],cost_item_lookup,0)),""),0)</f>
        <v>0</v>
      </c>
      <c r="J393" s="368">
        <f>IF(H393="Yes",IF(G393="","",INDEX(cost_item_lookup_table[Cost Unit],(MATCH(G393,cost_item_lookup_table[Cost Item],0)))),0)</f>
        <v>0</v>
      </c>
      <c r="K393" s="305"/>
      <c r="L393" s="305"/>
      <c r="M393" s="305"/>
      <c r="N393" s="305"/>
      <c r="O393" s="305"/>
      <c r="P393" s="305"/>
      <c r="Q393" s="305"/>
      <c r="R393" s="305"/>
      <c r="S393" s="305"/>
      <c r="T393" s="305"/>
      <c r="U393" s="307">
        <f t="shared" si="31"/>
        <v>0</v>
      </c>
      <c r="V393" s="307">
        <f t="shared" si="32"/>
        <v>0</v>
      </c>
      <c r="W393" s="307">
        <f t="shared" si="33"/>
        <v>0</v>
      </c>
      <c r="X393" s="307">
        <f t="shared" si="34"/>
        <v>0</v>
      </c>
      <c r="Y393" s="308">
        <f t="shared" si="35"/>
        <v>0</v>
      </c>
      <c r="Z393" s="377">
        <f>SUM(Detailed_budget_table[[#This Row],[Y1 Total Cost Budget Line]:[Y5 Total Cost Budget Line]])</f>
        <v>0</v>
      </c>
    </row>
    <row r="394" spans="2:26" ht="15" customHeight="1">
      <c r="B394" s="302"/>
      <c r="C394" s="71"/>
      <c r="D394" s="71"/>
      <c r="E394" s="71"/>
      <c r="F394" s="71"/>
      <c r="G394" s="71"/>
      <c r="H394" s="71"/>
      <c r="I394" s="368">
        <f>IF(Detailed_budget_table[[#This Row],[Unit Cost Available?]]="Yes",IFERROR(INDEX(unit_cost,MATCH(Detailed_budget_table[[#This Row],[Cost Item]],cost_item_lookup,0)),""),0)</f>
        <v>0</v>
      </c>
      <c r="J394" s="368">
        <f>IF(H394="Yes",IF(G394="","",INDEX(cost_item_lookup_table[Cost Unit],(MATCH(G394,cost_item_lookup_table[Cost Item],0)))),0)</f>
        <v>0</v>
      </c>
      <c r="K394" s="305"/>
      <c r="L394" s="305"/>
      <c r="M394" s="305"/>
      <c r="N394" s="305"/>
      <c r="O394" s="305"/>
      <c r="P394" s="305"/>
      <c r="Q394" s="305"/>
      <c r="R394" s="305"/>
      <c r="S394" s="305"/>
      <c r="T394" s="305"/>
      <c r="U394" s="307">
        <f t="shared" si="31"/>
        <v>0</v>
      </c>
      <c r="V394" s="307">
        <f t="shared" si="32"/>
        <v>0</v>
      </c>
      <c r="W394" s="307">
        <f t="shared" si="33"/>
        <v>0</v>
      </c>
      <c r="X394" s="307">
        <f t="shared" si="34"/>
        <v>0</v>
      </c>
      <c r="Y394" s="308">
        <f t="shared" si="35"/>
        <v>0</v>
      </c>
      <c r="Z394" s="377">
        <f>SUM(Detailed_budget_table[[#This Row],[Y1 Total Cost Budget Line]:[Y5 Total Cost Budget Line]])</f>
        <v>0</v>
      </c>
    </row>
    <row r="395" spans="2:26" ht="15" customHeight="1">
      <c r="B395" s="302"/>
      <c r="C395" s="71"/>
      <c r="D395" s="71"/>
      <c r="E395" s="71"/>
      <c r="F395" s="71"/>
      <c r="G395" s="71"/>
      <c r="H395" s="71"/>
      <c r="I395" s="368">
        <f>IF(Detailed_budget_table[[#This Row],[Unit Cost Available?]]="Yes",IFERROR(INDEX(unit_cost,MATCH(Detailed_budget_table[[#This Row],[Cost Item]],cost_item_lookup,0)),""),0)</f>
        <v>0</v>
      </c>
      <c r="J395" s="368">
        <f>IF(H395="Yes",IF(G395="","",INDEX(cost_item_lookup_table[Cost Unit],(MATCH(G395,cost_item_lookup_table[Cost Item],0)))),0)</f>
        <v>0</v>
      </c>
      <c r="K395" s="305"/>
      <c r="L395" s="305"/>
      <c r="M395" s="305"/>
      <c r="N395" s="305"/>
      <c r="O395" s="305"/>
      <c r="P395" s="305"/>
      <c r="Q395" s="305"/>
      <c r="R395" s="305"/>
      <c r="S395" s="305"/>
      <c r="T395" s="305"/>
      <c r="U395" s="307">
        <f t="shared" si="31"/>
        <v>0</v>
      </c>
      <c r="V395" s="307">
        <f t="shared" si="32"/>
        <v>0</v>
      </c>
      <c r="W395" s="307">
        <f t="shared" si="33"/>
        <v>0</v>
      </c>
      <c r="X395" s="307">
        <f t="shared" si="34"/>
        <v>0</v>
      </c>
      <c r="Y395" s="308">
        <f t="shared" si="35"/>
        <v>0</v>
      </c>
      <c r="Z395" s="377">
        <f>SUM(Detailed_budget_table[[#This Row],[Y1 Total Cost Budget Line]:[Y5 Total Cost Budget Line]])</f>
        <v>0</v>
      </c>
    </row>
    <row r="396" spans="2:26" ht="15" customHeight="1">
      <c r="B396" s="302"/>
      <c r="C396" s="71"/>
      <c r="D396" s="71"/>
      <c r="E396" s="71"/>
      <c r="F396" s="71"/>
      <c r="G396" s="71"/>
      <c r="H396" s="71"/>
      <c r="I396" s="368">
        <f>IF(Detailed_budget_table[[#This Row],[Unit Cost Available?]]="Yes",IFERROR(INDEX(unit_cost,MATCH(Detailed_budget_table[[#This Row],[Cost Item]],cost_item_lookup,0)),""),0)</f>
        <v>0</v>
      </c>
      <c r="J396" s="368">
        <f>IF(H396="Yes",IF(G396="","",INDEX(cost_item_lookup_table[Cost Unit],(MATCH(G396,cost_item_lookup_table[Cost Item],0)))),0)</f>
        <v>0</v>
      </c>
      <c r="K396" s="305"/>
      <c r="L396" s="305"/>
      <c r="M396" s="305"/>
      <c r="N396" s="305"/>
      <c r="O396" s="305"/>
      <c r="P396" s="305"/>
      <c r="Q396" s="305"/>
      <c r="R396" s="305"/>
      <c r="S396" s="305"/>
      <c r="T396" s="305"/>
      <c r="U396" s="307">
        <f t="shared" si="31"/>
        <v>0</v>
      </c>
      <c r="V396" s="307">
        <f t="shared" si="32"/>
        <v>0</v>
      </c>
      <c r="W396" s="307">
        <f t="shared" si="33"/>
        <v>0</v>
      </c>
      <c r="X396" s="307">
        <f t="shared" si="34"/>
        <v>0</v>
      </c>
      <c r="Y396" s="308">
        <f t="shared" si="35"/>
        <v>0</v>
      </c>
      <c r="Z396" s="377">
        <f>SUM(Detailed_budget_table[[#This Row],[Y1 Total Cost Budget Line]:[Y5 Total Cost Budget Line]])</f>
        <v>0</v>
      </c>
    </row>
    <row r="397" spans="2:26" ht="15" customHeight="1">
      <c r="B397" s="302"/>
      <c r="C397" s="71"/>
      <c r="D397" s="71"/>
      <c r="E397" s="71"/>
      <c r="F397" s="71"/>
      <c r="G397" s="71"/>
      <c r="H397" s="71"/>
      <c r="I397" s="368">
        <f>IF(Detailed_budget_table[[#This Row],[Unit Cost Available?]]="Yes",IFERROR(INDEX(unit_cost,MATCH(Detailed_budget_table[[#This Row],[Cost Item]],cost_item_lookup,0)),""),0)</f>
        <v>0</v>
      </c>
      <c r="J397" s="368">
        <f>IF(H397="Yes",IF(G397="","",INDEX(cost_item_lookup_table[Cost Unit],(MATCH(G397,cost_item_lookup_table[Cost Item],0)))),0)</f>
        <v>0</v>
      </c>
      <c r="K397" s="305"/>
      <c r="L397" s="305"/>
      <c r="M397" s="305"/>
      <c r="N397" s="305"/>
      <c r="O397" s="305"/>
      <c r="P397" s="305"/>
      <c r="Q397" s="305"/>
      <c r="R397" s="305"/>
      <c r="S397" s="305"/>
      <c r="T397" s="305"/>
      <c r="U397" s="307">
        <f t="shared" si="31"/>
        <v>0</v>
      </c>
      <c r="V397" s="307">
        <f t="shared" si="32"/>
        <v>0</v>
      </c>
      <c r="W397" s="307">
        <f t="shared" si="33"/>
        <v>0</v>
      </c>
      <c r="X397" s="307">
        <f t="shared" si="34"/>
        <v>0</v>
      </c>
      <c r="Y397" s="308">
        <f t="shared" si="35"/>
        <v>0</v>
      </c>
      <c r="Z397" s="377">
        <f>SUM(Detailed_budget_table[[#This Row],[Y1 Total Cost Budget Line]:[Y5 Total Cost Budget Line]])</f>
        <v>0</v>
      </c>
    </row>
    <row r="398" spans="2:26" ht="15" customHeight="1">
      <c r="B398" s="302"/>
      <c r="C398" s="71"/>
      <c r="D398" s="71"/>
      <c r="E398" s="71"/>
      <c r="F398" s="71"/>
      <c r="G398" s="71"/>
      <c r="H398" s="71"/>
      <c r="I398" s="368">
        <f>IF(Detailed_budget_table[[#This Row],[Unit Cost Available?]]="Yes",IFERROR(INDEX(unit_cost,MATCH(Detailed_budget_table[[#This Row],[Cost Item]],cost_item_lookup,0)),""),0)</f>
        <v>0</v>
      </c>
      <c r="J398" s="368">
        <f>IF(H398="Yes",IF(G398="","",INDEX(cost_item_lookup_table[Cost Unit],(MATCH(G398,cost_item_lookup_table[Cost Item],0)))),0)</f>
        <v>0</v>
      </c>
      <c r="K398" s="305"/>
      <c r="L398" s="305"/>
      <c r="M398" s="305"/>
      <c r="N398" s="305"/>
      <c r="O398" s="305"/>
      <c r="P398" s="305"/>
      <c r="Q398" s="305"/>
      <c r="R398" s="305"/>
      <c r="S398" s="305"/>
      <c r="T398" s="305"/>
      <c r="U398" s="307">
        <f t="shared" si="31"/>
        <v>0</v>
      </c>
      <c r="V398" s="307">
        <f t="shared" si="32"/>
        <v>0</v>
      </c>
      <c r="W398" s="307">
        <f t="shared" si="33"/>
        <v>0</v>
      </c>
      <c r="X398" s="307">
        <f t="shared" si="34"/>
        <v>0</v>
      </c>
      <c r="Y398" s="308">
        <f t="shared" si="35"/>
        <v>0</v>
      </c>
      <c r="Z398" s="377">
        <f>SUM(Detailed_budget_table[[#This Row],[Y1 Total Cost Budget Line]:[Y5 Total Cost Budget Line]])</f>
        <v>0</v>
      </c>
    </row>
    <row r="399" spans="2:26" ht="15" customHeight="1">
      <c r="B399" s="302"/>
      <c r="C399" s="71"/>
      <c r="D399" s="71"/>
      <c r="E399" s="71"/>
      <c r="F399" s="71"/>
      <c r="G399" s="71"/>
      <c r="H399" s="71"/>
      <c r="I399" s="368">
        <f>IF(Detailed_budget_table[[#This Row],[Unit Cost Available?]]="Yes",IFERROR(INDEX(unit_cost,MATCH(Detailed_budget_table[[#This Row],[Cost Item]],cost_item_lookup,0)),""),0)</f>
        <v>0</v>
      </c>
      <c r="J399" s="368">
        <f>IF(H399="Yes",IF(G399="","",INDEX(cost_item_lookup_table[Cost Unit],(MATCH(G399,cost_item_lookup_table[Cost Item],0)))),0)</f>
        <v>0</v>
      </c>
      <c r="K399" s="305"/>
      <c r="L399" s="305"/>
      <c r="M399" s="305"/>
      <c r="N399" s="305"/>
      <c r="O399" s="305"/>
      <c r="P399" s="305"/>
      <c r="Q399" s="305"/>
      <c r="R399" s="305"/>
      <c r="S399" s="305"/>
      <c r="T399" s="305"/>
      <c r="U399" s="307">
        <f t="shared" si="31"/>
        <v>0</v>
      </c>
      <c r="V399" s="307">
        <f t="shared" si="32"/>
        <v>0</v>
      </c>
      <c r="W399" s="307">
        <f t="shared" si="33"/>
        <v>0</v>
      </c>
      <c r="X399" s="307">
        <f t="shared" si="34"/>
        <v>0</v>
      </c>
      <c r="Y399" s="308">
        <f t="shared" si="35"/>
        <v>0</v>
      </c>
      <c r="Z399" s="377">
        <f>SUM(Detailed_budget_table[[#This Row],[Y1 Total Cost Budget Line]:[Y5 Total Cost Budget Line]])</f>
        <v>0</v>
      </c>
    </row>
    <row r="400" spans="2:26" ht="15" customHeight="1">
      <c r="B400" s="302"/>
      <c r="C400" s="71"/>
      <c r="D400" s="71"/>
      <c r="E400" s="71"/>
      <c r="F400" s="71"/>
      <c r="G400" s="71"/>
      <c r="H400" s="71"/>
      <c r="I400" s="368">
        <f>IF(Detailed_budget_table[[#This Row],[Unit Cost Available?]]="Yes",IFERROR(INDEX(unit_cost,MATCH(Detailed_budget_table[[#This Row],[Cost Item]],cost_item_lookup,0)),""),0)</f>
        <v>0</v>
      </c>
      <c r="J400" s="368">
        <f>IF(H400="Yes",IF(G400="","",INDEX(cost_item_lookup_table[Cost Unit],(MATCH(G400,cost_item_lookup_table[Cost Item],0)))),0)</f>
        <v>0</v>
      </c>
      <c r="K400" s="305"/>
      <c r="L400" s="305"/>
      <c r="M400" s="305"/>
      <c r="N400" s="305"/>
      <c r="O400" s="305"/>
      <c r="P400" s="305"/>
      <c r="Q400" s="305"/>
      <c r="R400" s="305"/>
      <c r="S400" s="305"/>
      <c r="T400" s="305"/>
      <c r="U400" s="307">
        <f t="shared" si="31"/>
        <v>0</v>
      </c>
      <c r="V400" s="307">
        <f t="shared" si="32"/>
        <v>0</v>
      </c>
      <c r="W400" s="307">
        <f t="shared" si="33"/>
        <v>0</v>
      </c>
      <c r="X400" s="307">
        <f t="shared" si="34"/>
        <v>0</v>
      </c>
      <c r="Y400" s="308">
        <f t="shared" si="35"/>
        <v>0</v>
      </c>
      <c r="Z400" s="377">
        <f>SUM(Detailed_budget_table[[#This Row],[Y1 Total Cost Budget Line]:[Y5 Total Cost Budget Line]])</f>
        <v>0</v>
      </c>
    </row>
    <row r="401" spans="2:26" ht="15" customHeight="1">
      <c r="B401" s="302"/>
      <c r="C401" s="71"/>
      <c r="D401" s="71"/>
      <c r="E401" s="71"/>
      <c r="F401" s="71"/>
      <c r="G401" s="71"/>
      <c r="H401" s="71"/>
      <c r="I401" s="368">
        <f>IF(Detailed_budget_table[[#This Row],[Unit Cost Available?]]="Yes",IFERROR(INDEX(unit_cost,MATCH(Detailed_budget_table[[#This Row],[Cost Item]],cost_item_lookup,0)),""),0)</f>
        <v>0</v>
      </c>
      <c r="J401" s="368">
        <f>IF(H401="Yes",IF(G401="","",INDEX(cost_item_lookup_table[Cost Unit],(MATCH(G401,cost_item_lookup_table[Cost Item],0)))),0)</f>
        <v>0</v>
      </c>
      <c r="K401" s="305"/>
      <c r="L401" s="305"/>
      <c r="M401" s="305"/>
      <c r="N401" s="305"/>
      <c r="O401" s="305"/>
      <c r="P401" s="305"/>
      <c r="Q401" s="305"/>
      <c r="R401" s="305"/>
      <c r="S401" s="305"/>
      <c r="T401" s="305"/>
      <c r="U401" s="307">
        <f t="shared" si="31"/>
        <v>0</v>
      </c>
      <c r="V401" s="307">
        <f t="shared" si="32"/>
        <v>0</v>
      </c>
      <c r="W401" s="307">
        <f t="shared" si="33"/>
        <v>0</v>
      </c>
      <c r="X401" s="307">
        <f t="shared" si="34"/>
        <v>0</v>
      </c>
      <c r="Y401" s="308">
        <f t="shared" si="35"/>
        <v>0</v>
      </c>
      <c r="Z401" s="377">
        <f>SUM(Detailed_budget_table[[#This Row],[Y1 Total Cost Budget Line]:[Y5 Total Cost Budget Line]])</f>
        <v>0</v>
      </c>
    </row>
    <row r="402" spans="2:26" ht="15" customHeight="1">
      <c r="B402" s="302"/>
      <c r="C402" s="71"/>
      <c r="D402" s="71"/>
      <c r="E402" s="71"/>
      <c r="F402" s="71"/>
      <c r="G402" s="71"/>
      <c r="H402" s="71"/>
      <c r="I402" s="368">
        <f>IF(Detailed_budget_table[[#This Row],[Unit Cost Available?]]="Yes",IFERROR(INDEX(unit_cost,MATCH(Detailed_budget_table[[#This Row],[Cost Item]],cost_item_lookup,0)),""),0)</f>
        <v>0</v>
      </c>
      <c r="J402" s="368">
        <f>IF(H402="Yes",IF(G402="","",INDEX(cost_item_lookup_table[Cost Unit],(MATCH(G402,cost_item_lookup_table[Cost Item],0)))),0)</f>
        <v>0</v>
      </c>
      <c r="K402" s="305"/>
      <c r="L402" s="305"/>
      <c r="M402" s="305"/>
      <c r="N402" s="305"/>
      <c r="O402" s="305"/>
      <c r="P402" s="305"/>
      <c r="Q402" s="305"/>
      <c r="R402" s="305"/>
      <c r="S402" s="305"/>
      <c r="T402" s="305"/>
      <c r="U402" s="307">
        <f t="shared" si="31"/>
        <v>0</v>
      </c>
      <c r="V402" s="307">
        <f t="shared" si="32"/>
        <v>0</v>
      </c>
      <c r="W402" s="307">
        <f t="shared" si="33"/>
        <v>0</v>
      </c>
      <c r="X402" s="307">
        <f t="shared" si="34"/>
        <v>0</v>
      </c>
      <c r="Y402" s="308">
        <f t="shared" si="35"/>
        <v>0</v>
      </c>
      <c r="Z402" s="377">
        <f>SUM(Detailed_budget_table[[#This Row],[Y1 Total Cost Budget Line]:[Y5 Total Cost Budget Line]])</f>
        <v>0</v>
      </c>
    </row>
    <row r="403" spans="2:26" ht="15" customHeight="1">
      <c r="B403" s="302"/>
      <c r="C403" s="71"/>
      <c r="D403" s="71"/>
      <c r="E403" s="71"/>
      <c r="F403" s="71"/>
      <c r="G403" s="71"/>
      <c r="H403" s="71"/>
      <c r="I403" s="368">
        <f>IF(Detailed_budget_table[[#This Row],[Unit Cost Available?]]="Yes",IFERROR(INDEX(unit_cost,MATCH(Detailed_budget_table[[#This Row],[Cost Item]],cost_item_lookup,0)),""),0)</f>
        <v>0</v>
      </c>
      <c r="J403" s="368">
        <f>IF(H403="Yes",IF(G403="","",INDEX(cost_item_lookup_table[Cost Unit],(MATCH(G403,cost_item_lookup_table[Cost Item],0)))),0)</f>
        <v>0</v>
      </c>
      <c r="K403" s="305"/>
      <c r="L403" s="305"/>
      <c r="M403" s="305"/>
      <c r="N403" s="305"/>
      <c r="O403" s="305"/>
      <c r="P403" s="305"/>
      <c r="Q403" s="305"/>
      <c r="R403" s="305"/>
      <c r="S403" s="305"/>
      <c r="T403" s="305"/>
      <c r="U403" s="307">
        <f t="shared" si="31"/>
        <v>0</v>
      </c>
      <c r="V403" s="307">
        <f t="shared" si="32"/>
        <v>0</v>
      </c>
      <c r="W403" s="307">
        <f t="shared" si="33"/>
        <v>0</v>
      </c>
      <c r="X403" s="307">
        <f t="shared" si="34"/>
        <v>0</v>
      </c>
      <c r="Y403" s="308">
        <f t="shared" si="35"/>
        <v>0</v>
      </c>
      <c r="Z403" s="377">
        <f>SUM(Detailed_budget_table[[#This Row],[Y1 Total Cost Budget Line]:[Y5 Total Cost Budget Line]])</f>
        <v>0</v>
      </c>
    </row>
    <row r="404" spans="2:26" ht="15" customHeight="1">
      <c r="B404" s="302"/>
      <c r="C404" s="71"/>
      <c r="D404" s="71"/>
      <c r="E404" s="71"/>
      <c r="F404" s="71"/>
      <c r="G404" s="71"/>
      <c r="H404" s="71"/>
      <c r="I404" s="368">
        <f>IF(Detailed_budget_table[[#This Row],[Unit Cost Available?]]="Yes",IFERROR(INDEX(unit_cost,MATCH(Detailed_budget_table[[#This Row],[Cost Item]],cost_item_lookup,0)),""),0)</f>
        <v>0</v>
      </c>
      <c r="J404" s="368">
        <f>IF(H404="Yes",IF(G404="","",INDEX(cost_item_lookup_table[Cost Unit],(MATCH(G404,cost_item_lookup_table[Cost Item],0)))),0)</f>
        <v>0</v>
      </c>
      <c r="K404" s="305"/>
      <c r="L404" s="305"/>
      <c r="M404" s="305"/>
      <c r="N404" s="305"/>
      <c r="O404" s="305"/>
      <c r="P404" s="305"/>
      <c r="Q404" s="305"/>
      <c r="R404" s="305"/>
      <c r="S404" s="305"/>
      <c r="T404" s="305"/>
      <c r="U404" s="307">
        <f t="shared" si="31"/>
        <v>0</v>
      </c>
      <c r="V404" s="307">
        <f t="shared" si="32"/>
        <v>0</v>
      </c>
      <c r="W404" s="307">
        <f t="shared" si="33"/>
        <v>0</v>
      </c>
      <c r="X404" s="307">
        <f t="shared" si="34"/>
        <v>0</v>
      </c>
      <c r="Y404" s="308">
        <f t="shared" si="35"/>
        <v>0</v>
      </c>
      <c r="Z404" s="377">
        <f>SUM(Detailed_budget_table[[#This Row],[Y1 Total Cost Budget Line]:[Y5 Total Cost Budget Line]])</f>
        <v>0</v>
      </c>
    </row>
    <row r="405" spans="2:26" ht="15" customHeight="1">
      <c r="B405" s="302"/>
      <c r="C405" s="71"/>
      <c r="D405" s="71"/>
      <c r="E405" s="71"/>
      <c r="F405" s="71"/>
      <c r="G405" s="71"/>
      <c r="H405" s="71"/>
      <c r="I405" s="368">
        <f>IF(Detailed_budget_table[[#This Row],[Unit Cost Available?]]="Yes",IFERROR(INDEX(unit_cost,MATCH(Detailed_budget_table[[#This Row],[Cost Item]],cost_item_lookup,0)),""),0)</f>
        <v>0</v>
      </c>
      <c r="J405" s="368">
        <f>IF(H405="Yes",IF(G405="","",INDEX(cost_item_lookup_table[Cost Unit],(MATCH(G405,cost_item_lookup_table[Cost Item],0)))),0)</f>
        <v>0</v>
      </c>
      <c r="K405" s="305"/>
      <c r="L405" s="305"/>
      <c r="M405" s="305"/>
      <c r="N405" s="305"/>
      <c r="O405" s="305"/>
      <c r="P405" s="305"/>
      <c r="Q405" s="305"/>
      <c r="R405" s="305"/>
      <c r="S405" s="305"/>
      <c r="T405" s="305"/>
      <c r="U405" s="307">
        <f t="shared" si="31"/>
        <v>0</v>
      </c>
      <c r="V405" s="307">
        <f t="shared" si="32"/>
        <v>0</v>
      </c>
      <c r="W405" s="307">
        <f t="shared" si="33"/>
        <v>0</v>
      </c>
      <c r="X405" s="307">
        <f t="shared" si="34"/>
        <v>0</v>
      </c>
      <c r="Y405" s="308">
        <f t="shared" si="35"/>
        <v>0</v>
      </c>
      <c r="Z405" s="377">
        <f>SUM(Detailed_budget_table[[#This Row],[Y1 Total Cost Budget Line]:[Y5 Total Cost Budget Line]])</f>
        <v>0</v>
      </c>
    </row>
    <row r="406" spans="2:26" ht="15" customHeight="1">
      <c r="B406" s="302"/>
      <c r="C406" s="71"/>
      <c r="D406" s="71"/>
      <c r="E406" s="71"/>
      <c r="F406" s="71"/>
      <c r="G406" s="71"/>
      <c r="H406" s="71"/>
      <c r="I406" s="368">
        <f>IF(Detailed_budget_table[[#This Row],[Unit Cost Available?]]="Yes",IFERROR(INDEX(unit_cost,MATCH(Detailed_budget_table[[#This Row],[Cost Item]],cost_item_lookup,0)),""),0)</f>
        <v>0</v>
      </c>
      <c r="J406" s="368">
        <f>IF(H406="Yes",IF(G406="","",INDEX(cost_item_lookup_table[Cost Unit],(MATCH(G406,cost_item_lookup_table[Cost Item],0)))),0)</f>
        <v>0</v>
      </c>
      <c r="K406" s="305"/>
      <c r="L406" s="305"/>
      <c r="M406" s="305"/>
      <c r="N406" s="305"/>
      <c r="O406" s="305"/>
      <c r="P406" s="305"/>
      <c r="Q406" s="305"/>
      <c r="R406" s="305"/>
      <c r="S406" s="305"/>
      <c r="T406" s="305"/>
      <c r="U406" s="307">
        <f t="shared" si="31"/>
        <v>0</v>
      </c>
      <c r="V406" s="307">
        <f t="shared" si="32"/>
        <v>0</v>
      </c>
      <c r="W406" s="307">
        <f t="shared" si="33"/>
        <v>0</v>
      </c>
      <c r="X406" s="307">
        <f t="shared" si="34"/>
        <v>0</v>
      </c>
      <c r="Y406" s="308">
        <f t="shared" si="35"/>
        <v>0</v>
      </c>
      <c r="Z406" s="377">
        <f>SUM(Detailed_budget_table[[#This Row],[Y1 Total Cost Budget Line]:[Y5 Total Cost Budget Line]])</f>
        <v>0</v>
      </c>
    </row>
    <row r="407" spans="2:26" ht="15" customHeight="1">
      <c r="B407" s="302"/>
      <c r="C407" s="71"/>
      <c r="D407" s="71"/>
      <c r="E407" s="71"/>
      <c r="F407" s="71"/>
      <c r="G407" s="71"/>
      <c r="H407" s="71"/>
      <c r="I407" s="368">
        <f>IF(Detailed_budget_table[[#This Row],[Unit Cost Available?]]="Yes",IFERROR(INDEX(unit_cost,MATCH(Detailed_budget_table[[#This Row],[Cost Item]],cost_item_lookup,0)),""),0)</f>
        <v>0</v>
      </c>
      <c r="J407" s="368">
        <f>IF(H407="Yes",IF(G407="","",INDEX(cost_item_lookup_table[Cost Unit],(MATCH(G407,cost_item_lookup_table[Cost Item],0)))),0)</f>
        <v>0</v>
      </c>
      <c r="K407" s="305"/>
      <c r="L407" s="305"/>
      <c r="M407" s="305"/>
      <c r="N407" s="305"/>
      <c r="O407" s="305"/>
      <c r="P407" s="305"/>
      <c r="Q407" s="305"/>
      <c r="R407" s="305"/>
      <c r="S407" s="305"/>
      <c r="T407" s="305"/>
      <c r="U407" s="307">
        <f t="shared" si="31"/>
        <v>0</v>
      </c>
      <c r="V407" s="307">
        <f t="shared" si="32"/>
        <v>0</v>
      </c>
      <c r="W407" s="307">
        <f t="shared" si="33"/>
        <v>0</v>
      </c>
      <c r="X407" s="307">
        <f t="shared" si="34"/>
        <v>0</v>
      </c>
      <c r="Y407" s="308">
        <f t="shared" si="35"/>
        <v>0</v>
      </c>
      <c r="Z407" s="377">
        <f>SUM(Detailed_budget_table[[#This Row],[Y1 Total Cost Budget Line]:[Y5 Total Cost Budget Line]])</f>
        <v>0</v>
      </c>
    </row>
    <row r="408" spans="2:26" ht="15" customHeight="1">
      <c r="B408" s="302"/>
      <c r="C408" s="71"/>
      <c r="D408" s="71"/>
      <c r="E408" s="71"/>
      <c r="F408" s="71"/>
      <c r="G408" s="71"/>
      <c r="H408" s="71"/>
      <c r="I408" s="368">
        <f>IF(Detailed_budget_table[[#This Row],[Unit Cost Available?]]="Yes",IFERROR(INDEX(unit_cost,MATCH(Detailed_budget_table[[#This Row],[Cost Item]],cost_item_lookup,0)),""),0)</f>
        <v>0</v>
      </c>
      <c r="J408" s="368">
        <f>IF(H408="Yes",IF(G408="","",INDEX(cost_item_lookup_table[Cost Unit],(MATCH(G408,cost_item_lookup_table[Cost Item],0)))),0)</f>
        <v>0</v>
      </c>
      <c r="K408" s="305"/>
      <c r="L408" s="305"/>
      <c r="M408" s="305"/>
      <c r="N408" s="305"/>
      <c r="O408" s="305"/>
      <c r="P408" s="305"/>
      <c r="Q408" s="305"/>
      <c r="R408" s="305"/>
      <c r="S408" s="305"/>
      <c r="T408" s="305"/>
      <c r="U408" s="307">
        <f t="shared" si="31"/>
        <v>0</v>
      </c>
      <c r="V408" s="307">
        <f t="shared" si="32"/>
        <v>0</v>
      </c>
      <c r="W408" s="307">
        <f t="shared" si="33"/>
        <v>0</v>
      </c>
      <c r="X408" s="307">
        <f t="shared" si="34"/>
        <v>0</v>
      </c>
      <c r="Y408" s="308">
        <f t="shared" si="35"/>
        <v>0</v>
      </c>
      <c r="Z408" s="377">
        <f>SUM(Detailed_budget_table[[#This Row],[Y1 Total Cost Budget Line]:[Y5 Total Cost Budget Line]])</f>
        <v>0</v>
      </c>
    </row>
    <row r="409" spans="2:26" ht="15" customHeight="1">
      <c r="B409" s="302"/>
      <c r="C409" s="71"/>
      <c r="D409" s="71"/>
      <c r="E409" s="71"/>
      <c r="F409" s="71"/>
      <c r="G409" s="71"/>
      <c r="H409" s="71"/>
      <c r="I409" s="368">
        <f>IF(Detailed_budget_table[[#This Row],[Unit Cost Available?]]="Yes",IFERROR(INDEX(unit_cost,MATCH(Detailed_budget_table[[#This Row],[Cost Item]],cost_item_lookup,0)),""),0)</f>
        <v>0</v>
      </c>
      <c r="J409" s="368">
        <f>IF(H409="Yes",IF(G409="","",INDEX(cost_item_lookup_table[Cost Unit],(MATCH(G409,cost_item_lookup_table[Cost Item],0)))),0)</f>
        <v>0</v>
      </c>
      <c r="K409" s="305"/>
      <c r="L409" s="305"/>
      <c r="M409" s="305"/>
      <c r="N409" s="305"/>
      <c r="O409" s="305"/>
      <c r="P409" s="305"/>
      <c r="Q409" s="305"/>
      <c r="R409" s="305"/>
      <c r="S409" s="305"/>
      <c r="T409" s="305"/>
      <c r="U409" s="307">
        <f t="shared" si="31"/>
        <v>0</v>
      </c>
      <c r="V409" s="307">
        <f t="shared" si="32"/>
        <v>0</v>
      </c>
      <c r="W409" s="307">
        <f t="shared" si="33"/>
        <v>0</v>
      </c>
      <c r="X409" s="307">
        <f t="shared" si="34"/>
        <v>0</v>
      </c>
      <c r="Y409" s="308">
        <f t="shared" si="35"/>
        <v>0</v>
      </c>
      <c r="Z409" s="377">
        <f>SUM(Detailed_budget_table[[#This Row],[Y1 Total Cost Budget Line]:[Y5 Total Cost Budget Line]])</f>
        <v>0</v>
      </c>
    </row>
    <row r="410" spans="2:26" ht="15" customHeight="1">
      <c r="B410" s="302"/>
      <c r="C410" s="71"/>
      <c r="D410" s="71"/>
      <c r="E410" s="71"/>
      <c r="F410" s="71"/>
      <c r="G410" s="71"/>
      <c r="H410" s="71"/>
      <c r="I410" s="368">
        <f>IF(Detailed_budget_table[[#This Row],[Unit Cost Available?]]="Yes",IFERROR(INDEX(unit_cost,MATCH(Detailed_budget_table[[#This Row],[Cost Item]],cost_item_lookup,0)),""),0)</f>
        <v>0</v>
      </c>
      <c r="J410" s="368">
        <f>IF(H410="Yes",IF(G410="","",INDEX(cost_item_lookup_table[Cost Unit],(MATCH(G410,cost_item_lookup_table[Cost Item],0)))),0)</f>
        <v>0</v>
      </c>
      <c r="K410" s="305"/>
      <c r="L410" s="305"/>
      <c r="M410" s="305"/>
      <c r="N410" s="305"/>
      <c r="O410" s="305"/>
      <c r="P410" s="305"/>
      <c r="Q410" s="305"/>
      <c r="R410" s="305"/>
      <c r="S410" s="305"/>
      <c r="T410" s="305"/>
      <c r="U410" s="307">
        <f t="shared" si="31"/>
        <v>0</v>
      </c>
      <c r="V410" s="307">
        <f t="shared" si="32"/>
        <v>0</v>
      </c>
      <c r="W410" s="307">
        <f t="shared" si="33"/>
        <v>0</v>
      </c>
      <c r="X410" s="307">
        <f t="shared" si="34"/>
        <v>0</v>
      </c>
      <c r="Y410" s="308">
        <f t="shared" si="35"/>
        <v>0</v>
      </c>
      <c r="Z410" s="377">
        <f>SUM(Detailed_budget_table[[#This Row],[Y1 Total Cost Budget Line]:[Y5 Total Cost Budget Line]])</f>
        <v>0</v>
      </c>
    </row>
    <row r="411" spans="2:26" ht="15" customHeight="1">
      <c r="B411" s="302"/>
      <c r="C411" s="71"/>
      <c r="D411" s="71"/>
      <c r="E411" s="71"/>
      <c r="F411" s="71"/>
      <c r="G411" s="71"/>
      <c r="H411" s="71"/>
      <c r="I411" s="368">
        <f>IF(Detailed_budget_table[[#This Row],[Unit Cost Available?]]="Yes",IFERROR(INDEX(unit_cost,MATCH(Detailed_budget_table[[#This Row],[Cost Item]],cost_item_lookup,0)),""),0)</f>
        <v>0</v>
      </c>
      <c r="J411" s="368">
        <f>IF(H411="Yes",IF(G411="","",INDEX(cost_item_lookup_table[Cost Unit],(MATCH(G411,cost_item_lookup_table[Cost Item],0)))),0)</f>
        <v>0</v>
      </c>
      <c r="K411" s="305"/>
      <c r="L411" s="305"/>
      <c r="M411" s="305"/>
      <c r="N411" s="305"/>
      <c r="O411" s="305"/>
      <c r="P411" s="305"/>
      <c r="Q411" s="305"/>
      <c r="R411" s="305"/>
      <c r="S411" s="305"/>
      <c r="T411" s="305"/>
      <c r="U411" s="307">
        <f t="shared" si="31"/>
        <v>0</v>
      </c>
      <c r="V411" s="307">
        <f t="shared" si="32"/>
        <v>0</v>
      </c>
      <c r="W411" s="307">
        <f t="shared" si="33"/>
        <v>0</v>
      </c>
      <c r="X411" s="307">
        <f t="shared" si="34"/>
        <v>0</v>
      </c>
      <c r="Y411" s="308">
        <f t="shared" si="35"/>
        <v>0</v>
      </c>
      <c r="Z411" s="377">
        <f>SUM(Detailed_budget_table[[#This Row],[Y1 Total Cost Budget Line]:[Y5 Total Cost Budget Line]])</f>
        <v>0</v>
      </c>
    </row>
    <row r="412" spans="2:26" ht="15" customHeight="1">
      <c r="B412" s="302"/>
      <c r="C412" s="71"/>
      <c r="D412" s="71"/>
      <c r="E412" s="71"/>
      <c r="F412" s="71"/>
      <c r="G412" s="71"/>
      <c r="H412" s="71"/>
      <c r="I412" s="368">
        <f>IF(Detailed_budget_table[[#This Row],[Unit Cost Available?]]="Yes",IFERROR(INDEX(unit_cost,MATCH(Detailed_budget_table[[#This Row],[Cost Item]],cost_item_lookup,0)),""),0)</f>
        <v>0</v>
      </c>
      <c r="J412" s="368">
        <f>IF(H412="Yes",IF(G412="","",INDEX(cost_item_lookup_table[Cost Unit],(MATCH(G412,cost_item_lookup_table[Cost Item],0)))),0)</f>
        <v>0</v>
      </c>
      <c r="K412" s="305"/>
      <c r="L412" s="305"/>
      <c r="M412" s="305"/>
      <c r="N412" s="305"/>
      <c r="O412" s="305"/>
      <c r="P412" s="305"/>
      <c r="Q412" s="305"/>
      <c r="R412" s="305"/>
      <c r="S412" s="305"/>
      <c r="T412" s="305"/>
      <c r="U412" s="307">
        <f t="shared" si="31"/>
        <v>0</v>
      </c>
      <c r="V412" s="307">
        <f t="shared" si="32"/>
        <v>0</v>
      </c>
      <c r="W412" s="307">
        <f t="shared" si="33"/>
        <v>0</v>
      </c>
      <c r="X412" s="307">
        <f t="shared" si="34"/>
        <v>0</v>
      </c>
      <c r="Y412" s="308">
        <f t="shared" si="35"/>
        <v>0</v>
      </c>
      <c r="Z412" s="377">
        <f>SUM(Detailed_budget_table[[#This Row],[Y1 Total Cost Budget Line]:[Y5 Total Cost Budget Line]])</f>
        <v>0</v>
      </c>
    </row>
    <row r="413" spans="2:26" ht="15" customHeight="1">
      <c r="B413" s="302"/>
      <c r="C413" s="71"/>
      <c r="D413" s="71"/>
      <c r="E413" s="71"/>
      <c r="F413" s="71"/>
      <c r="G413" s="71"/>
      <c r="H413" s="71"/>
      <c r="I413" s="368">
        <f>IF(Detailed_budget_table[[#This Row],[Unit Cost Available?]]="Yes",IFERROR(INDEX(unit_cost,MATCH(Detailed_budget_table[[#This Row],[Cost Item]],cost_item_lookup,0)),""),0)</f>
        <v>0</v>
      </c>
      <c r="J413" s="368">
        <f>IF(H413="Yes",IF(G413="","",INDEX(cost_item_lookup_table[Cost Unit],(MATCH(G413,cost_item_lookup_table[Cost Item],0)))),0)</f>
        <v>0</v>
      </c>
      <c r="K413" s="305"/>
      <c r="L413" s="305"/>
      <c r="M413" s="305"/>
      <c r="N413" s="305"/>
      <c r="O413" s="305"/>
      <c r="P413" s="305"/>
      <c r="Q413" s="305"/>
      <c r="R413" s="305"/>
      <c r="S413" s="305"/>
      <c r="T413" s="305"/>
      <c r="U413" s="307">
        <f t="shared" si="31"/>
        <v>0</v>
      </c>
      <c r="V413" s="307">
        <f t="shared" si="32"/>
        <v>0</v>
      </c>
      <c r="W413" s="307">
        <f t="shared" si="33"/>
        <v>0</v>
      </c>
      <c r="X413" s="307">
        <f t="shared" si="34"/>
        <v>0</v>
      </c>
      <c r="Y413" s="308">
        <f t="shared" si="35"/>
        <v>0</v>
      </c>
      <c r="Z413" s="377">
        <f>SUM(Detailed_budget_table[[#This Row],[Y1 Total Cost Budget Line]:[Y5 Total Cost Budget Line]])</f>
        <v>0</v>
      </c>
    </row>
    <row r="414" spans="2:26" ht="15" customHeight="1">
      <c r="B414" s="302"/>
      <c r="C414" s="71"/>
      <c r="D414" s="71"/>
      <c r="E414" s="71"/>
      <c r="F414" s="71"/>
      <c r="G414" s="71"/>
      <c r="H414" s="71"/>
      <c r="I414" s="368">
        <f>IF(Detailed_budget_table[[#This Row],[Unit Cost Available?]]="Yes",IFERROR(INDEX(unit_cost,MATCH(Detailed_budget_table[[#This Row],[Cost Item]],cost_item_lookup,0)),""),0)</f>
        <v>0</v>
      </c>
      <c r="J414" s="368">
        <f>IF(H414="Yes",IF(G414="","",INDEX(cost_item_lookup_table[Cost Unit],(MATCH(G414,cost_item_lookup_table[Cost Item],0)))),0)</f>
        <v>0</v>
      </c>
      <c r="K414" s="305"/>
      <c r="L414" s="305"/>
      <c r="M414" s="305"/>
      <c r="N414" s="305"/>
      <c r="O414" s="305"/>
      <c r="P414" s="305"/>
      <c r="Q414" s="305"/>
      <c r="R414" s="305"/>
      <c r="S414" s="305"/>
      <c r="T414" s="305"/>
      <c r="U414" s="307">
        <f t="shared" si="31"/>
        <v>0</v>
      </c>
      <c r="V414" s="307">
        <f t="shared" si="32"/>
        <v>0</v>
      </c>
      <c r="W414" s="307">
        <f t="shared" si="33"/>
        <v>0</v>
      </c>
      <c r="X414" s="307">
        <f t="shared" si="34"/>
        <v>0</v>
      </c>
      <c r="Y414" s="308">
        <f t="shared" si="35"/>
        <v>0</v>
      </c>
      <c r="Z414" s="377">
        <f>SUM(Detailed_budget_table[[#This Row],[Y1 Total Cost Budget Line]:[Y5 Total Cost Budget Line]])</f>
        <v>0</v>
      </c>
    </row>
    <row r="415" spans="2:26" ht="15" customHeight="1">
      <c r="B415" s="302"/>
      <c r="C415" s="71"/>
      <c r="D415" s="71"/>
      <c r="E415" s="71"/>
      <c r="F415" s="71"/>
      <c r="G415" s="71"/>
      <c r="H415" s="71"/>
      <c r="I415" s="368">
        <f>IF(Detailed_budget_table[[#This Row],[Unit Cost Available?]]="Yes",IFERROR(INDEX(unit_cost,MATCH(Detailed_budget_table[[#This Row],[Cost Item]],cost_item_lookup,0)),""),0)</f>
        <v>0</v>
      </c>
      <c r="J415" s="368">
        <f>IF(H415="Yes",IF(G415="","",INDEX(cost_item_lookup_table[Cost Unit],(MATCH(G415,cost_item_lookup_table[Cost Item],0)))),0)</f>
        <v>0</v>
      </c>
      <c r="K415" s="305"/>
      <c r="L415" s="305"/>
      <c r="M415" s="305"/>
      <c r="N415" s="305"/>
      <c r="O415" s="305"/>
      <c r="P415" s="305"/>
      <c r="Q415" s="305"/>
      <c r="R415" s="305"/>
      <c r="S415" s="305"/>
      <c r="T415" s="305"/>
      <c r="U415" s="307">
        <f t="shared" si="31"/>
        <v>0</v>
      </c>
      <c r="V415" s="307">
        <f t="shared" si="32"/>
        <v>0</v>
      </c>
      <c r="W415" s="307">
        <f t="shared" si="33"/>
        <v>0</v>
      </c>
      <c r="X415" s="307">
        <f t="shared" si="34"/>
        <v>0</v>
      </c>
      <c r="Y415" s="308">
        <f t="shared" si="35"/>
        <v>0</v>
      </c>
      <c r="Z415" s="377">
        <f>SUM(Detailed_budget_table[[#This Row],[Y1 Total Cost Budget Line]:[Y5 Total Cost Budget Line]])</f>
        <v>0</v>
      </c>
    </row>
    <row r="416" spans="2:26" ht="15" customHeight="1">
      <c r="B416" s="302"/>
      <c r="C416" s="71"/>
      <c r="D416" s="71"/>
      <c r="E416" s="71"/>
      <c r="F416" s="71"/>
      <c r="G416" s="71"/>
      <c r="H416" s="71"/>
      <c r="I416" s="368">
        <f>IF(Detailed_budget_table[[#This Row],[Unit Cost Available?]]="Yes",IFERROR(INDEX(unit_cost,MATCH(Detailed_budget_table[[#This Row],[Cost Item]],cost_item_lookup,0)),""),0)</f>
        <v>0</v>
      </c>
      <c r="J416" s="368">
        <f>IF(H416="Yes",IF(G416="","",INDEX(cost_item_lookup_table[Cost Unit],(MATCH(G416,cost_item_lookup_table[Cost Item],0)))),0)</f>
        <v>0</v>
      </c>
      <c r="K416" s="305"/>
      <c r="L416" s="305"/>
      <c r="M416" s="305"/>
      <c r="N416" s="305"/>
      <c r="O416" s="305"/>
      <c r="P416" s="305"/>
      <c r="Q416" s="305"/>
      <c r="R416" s="305"/>
      <c r="S416" s="305"/>
      <c r="T416" s="305"/>
      <c r="U416" s="307">
        <f t="shared" si="31"/>
        <v>0</v>
      </c>
      <c r="V416" s="307">
        <f t="shared" si="32"/>
        <v>0</v>
      </c>
      <c r="W416" s="307">
        <f t="shared" si="33"/>
        <v>0</v>
      </c>
      <c r="X416" s="307">
        <f t="shared" si="34"/>
        <v>0</v>
      </c>
      <c r="Y416" s="308">
        <f t="shared" si="35"/>
        <v>0</v>
      </c>
      <c r="Z416" s="377">
        <f>SUM(Detailed_budget_table[[#This Row],[Y1 Total Cost Budget Line]:[Y5 Total Cost Budget Line]])</f>
        <v>0</v>
      </c>
    </row>
    <row r="417" spans="2:26" ht="15" customHeight="1">
      <c r="B417" s="302"/>
      <c r="C417" s="71"/>
      <c r="D417" s="71"/>
      <c r="E417" s="71"/>
      <c r="F417" s="71"/>
      <c r="G417" s="71"/>
      <c r="H417" s="71"/>
      <c r="I417" s="368">
        <f>IF(Detailed_budget_table[[#This Row],[Unit Cost Available?]]="Yes",IFERROR(INDEX(unit_cost,MATCH(Detailed_budget_table[[#This Row],[Cost Item]],cost_item_lookup,0)),""),0)</f>
        <v>0</v>
      </c>
      <c r="J417" s="368">
        <f>IF(H417="Yes",IF(G417="","",INDEX(cost_item_lookup_table[Cost Unit],(MATCH(G417,cost_item_lookup_table[Cost Item],0)))),0)</f>
        <v>0</v>
      </c>
      <c r="K417" s="305"/>
      <c r="L417" s="305"/>
      <c r="M417" s="305"/>
      <c r="N417" s="305"/>
      <c r="O417" s="305"/>
      <c r="P417" s="305"/>
      <c r="Q417" s="305"/>
      <c r="R417" s="305"/>
      <c r="S417" s="305"/>
      <c r="T417" s="305"/>
      <c r="U417" s="307">
        <f t="shared" si="31"/>
        <v>0</v>
      </c>
      <c r="V417" s="307">
        <f t="shared" si="32"/>
        <v>0</v>
      </c>
      <c r="W417" s="307">
        <f t="shared" si="33"/>
        <v>0</v>
      </c>
      <c r="X417" s="307">
        <f t="shared" si="34"/>
        <v>0</v>
      </c>
      <c r="Y417" s="308">
        <f t="shared" si="35"/>
        <v>0</v>
      </c>
      <c r="Z417" s="377">
        <f>SUM(Detailed_budget_table[[#This Row],[Y1 Total Cost Budget Line]:[Y5 Total Cost Budget Line]])</f>
        <v>0</v>
      </c>
    </row>
    <row r="418" spans="2:26" ht="15" customHeight="1">
      <c r="B418" s="302"/>
      <c r="C418" s="71"/>
      <c r="D418" s="71"/>
      <c r="E418" s="71"/>
      <c r="F418" s="71"/>
      <c r="G418" s="71"/>
      <c r="H418" s="71"/>
      <c r="I418" s="368">
        <f>IF(Detailed_budget_table[[#This Row],[Unit Cost Available?]]="Yes",IFERROR(INDEX(unit_cost,MATCH(Detailed_budget_table[[#This Row],[Cost Item]],cost_item_lookup,0)),""),0)</f>
        <v>0</v>
      </c>
      <c r="J418" s="368">
        <f>IF(H418="Yes",IF(G418="","",INDEX(cost_item_lookup_table[Cost Unit],(MATCH(G418,cost_item_lookup_table[Cost Item],0)))),0)</f>
        <v>0</v>
      </c>
      <c r="K418" s="305"/>
      <c r="L418" s="305"/>
      <c r="M418" s="305"/>
      <c r="N418" s="305"/>
      <c r="O418" s="305"/>
      <c r="P418" s="305"/>
      <c r="Q418" s="305"/>
      <c r="R418" s="305"/>
      <c r="S418" s="305"/>
      <c r="T418" s="305"/>
      <c r="U418" s="307">
        <f t="shared" si="31"/>
        <v>0</v>
      </c>
      <c r="V418" s="307">
        <f t="shared" si="32"/>
        <v>0</v>
      </c>
      <c r="W418" s="307">
        <f t="shared" si="33"/>
        <v>0</v>
      </c>
      <c r="X418" s="307">
        <f t="shared" si="34"/>
        <v>0</v>
      </c>
      <c r="Y418" s="308">
        <f t="shared" si="35"/>
        <v>0</v>
      </c>
      <c r="Z418" s="377">
        <f>SUM(Detailed_budget_table[[#This Row],[Y1 Total Cost Budget Line]:[Y5 Total Cost Budget Line]])</f>
        <v>0</v>
      </c>
    </row>
    <row r="419" spans="2:26" ht="15" customHeight="1">
      <c r="B419" s="302"/>
      <c r="C419" s="71"/>
      <c r="D419" s="71"/>
      <c r="E419" s="71"/>
      <c r="F419" s="71"/>
      <c r="G419" s="71"/>
      <c r="H419" s="71"/>
      <c r="I419" s="368">
        <f>IF(Detailed_budget_table[[#This Row],[Unit Cost Available?]]="Yes",IFERROR(INDEX(unit_cost,MATCH(Detailed_budget_table[[#This Row],[Cost Item]],cost_item_lookup,0)),""),0)</f>
        <v>0</v>
      </c>
      <c r="J419" s="368">
        <f>IF(H419="Yes",IF(G419="","",INDEX(cost_item_lookup_table[Cost Unit],(MATCH(G419,cost_item_lookup_table[Cost Item],0)))),0)</f>
        <v>0</v>
      </c>
      <c r="K419" s="305"/>
      <c r="L419" s="305"/>
      <c r="M419" s="305"/>
      <c r="N419" s="305"/>
      <c r="O419" s="305"/>
      <c r="P419" s="305"/>
      <c r="Q419" s="305"/>
      <c r="R419" s="305"/>
      <c r="S419" s="305"/>
      <c r="T419" s="305"/>
      <c r="U419" s="307">
        <f t="shared" si="31"/>
        <v>0</v>
      </c>
      <c r="V419" s="307">
        <f t="shared" si="32"/>
        <v>0</v>
      </c>
      <c r="W419" s="307">
        <f t="shared" si="33"/>
        <v>0</v>
      </c>
      <c r="X419" s="307">
        <f t="shared" si="34"/>
        <v>0</v>
      </c>
      <c r="Y419" s="308">
        <f t="shared" si="35"/>
        <v>0</v>
      </c>
      <c r="Z419" s="377">
        <f>SUM(Detailed_budget_table[[#This Row],[Y1 Total Cost Budget Line]:[Y5 Total Cost Budget Line]])</f>
        <v>0</v>
      </c>
    </row>
    <row r="420" spans="2:26" ht="15" customHeight="1">
      <c r="B420" s="302"/>
      <c r="C420" s="71"/>
      <c r="D420" s="71"/>
      <c r="E420" s="71"/>
      <c r="F420" s="71"/>
      <c r="G420" s="71"/>
      <c r="H420" s="71"/>
      <c r="I420" s="368">
        <f>IF(Detailed_budget_table[[#This Row],[Unit Cost Available?]]="Yes",IFERROR(INDEX(unit_cost,MATCH(Detailed_budget_table[[#This Row],[Cost Item]],cost_item_lookup,0)),""),0)</f>
        <v>0</v>
      </c>
      <c r="J420" s="368">
        <f>IF(H420="Yes",IF(G420="","",INDEX(cost_item_lookup_table[Cost Unit],(MATCH(G420,cost_item_lookup_table[Cost Item],0)))),0)</f>
        <v>0</v>
      </c>
      <c r="K420" s="305"/>
      <c r="L420" s="305"/>
      <c r="M420" s="305"/>
      <c r="N420" s="305"/>
      <c r="O420" s="305"/>
      <c r="P420" s="305"/>
      <c r="Q420" s="305"/>
      <c r="R420" s="305"/>
      <c r="S420" s="305"/>
      <c r="T420" s="305"/>
      <c r="U420" s="307">
        <f t="shared" si="31"/>
        <v>0</v>
      </c>
      <c r="V420" s="307">
        <f t="shared" si="32"/>
        <v>0</v>
      </c>
      <c r="W420" s="307">
        <f t="shared" si="33"/>
        <v>0</v>
      </c>
      <c r="X420" s="307">
        <f t="shared" si="34"/>
        <v>0</v>
      </c>
      <c r="Y420" s="308">
        <f t="shared" si="35"/>
        <v>0</v>
      </c>
      <c r="Z420" s="377">
        <f>SUM(Detailed_budget_table[[#This Row],[Y1 Total Cost Budget Line]:[Y5 Total Cost Budget Line]])</f>
        <v>0</v>
      </c>
    </row>
    <row r="421" spans="2:26" ht="15" customHeight="1">
      <c r="B421" s="302"/>
      <c r="C421" s="71"/>
      <c r="D421" s="71"/>
      <c r="E421" s="71"/>
      <c r="F421" s="71"/>
      <c r="G421" s="71"/>
      <c r="H421" s="71"/>
      <c r="I421" s="368">
        <f>IF(Detailed_budget_table[[#This Row],[Unit Cost Available?]]="Yes",IFERROR(INDEX(unit_cost,MATCH(Detailed_budget_table[[#This Row],[Cost Item]],cost_item_lookup,0)),""),0)</f>
        <v>0</v>
      </c>
      <c r="J421" s="368">
        <f>IF(H421="Yes",IF(G421="","",INDEX(cost_item_lookup_table[Cost Unit],(MATCH(G421,cost_item_lookup_table[Cost Item],0)))),0)</f>
        <v>0</v>
      </c>
      <c r="K421" s="305"/>
      <c r="L421" s="305"/>
      <c r="M421" s="305"/>
      <c r="N421" s="305"/>
      <c r="O421" s="305"/>
      <c r="P421" s="305"/>
      <c r="Q421" s="305"/>
      <c r="R421" s="305"/>
      <c r="S421" s="305"/>
      <c r="T421" s="305"/>
      <c r="U421" s="307">
        <f t="shared" si="31"/>
        <v>0</v>
      </c>
      <c r="V421" s="307">
        <f t="shared" si="32"/>
        <v>0</v>
      </c>
      <c r="W421" s="307">
        <f t="shared" si="33"/>
        <v>0</v>
      </c>
      <c r="X421" s="307">
        <f t="shared" si="34"/>
        <v>0</v>
      </c>
      <c r="Y421" s="308">
        <f t="shared" si="35"/>
        <v>0</v>
      </c>
      <c r="Z421" s="377">
        <f>SUM(Detailed_budget_table[[#This Row],[Y1 Total Cost Budget Line]:[Y5 Total Cost Budget Line]])</f>
        <v>0</v>
      </c>
    </row>
    <row r="422" spans="2:26" ht="15" customHeight="1">
      <c r="B422" s="302"/>
      <c r="C422" s="71"/>
      <c r="D422" s="71"/>
      <c r="E422" s="71"/>
      <c r="F422" s="71"/>
      <c r="G422" s="71"/>
      <c r="H422" s="71"/>
      <c r="I422" s="368">
        <f>IF(Detailed_budget_table[[#This Row],[Unit Cost Available?]]="Yes",IFERROR(INDEX(unit_cost,MATCH(Detailed_budget_table[[#This Row],[Cost Item]],cost_item_lookup,0)),""),0)</f>
        <v>0</v>
      </c>
      <c r="J422" s="368">
        <f>IF(H422="Yes",IF(G422="","",INDEX(cost_item_lookup_table[Cost Unit],(MATCH(G422,cost_item_lookup_table[Cost Item],0)))),0)</f>
        <v>0</v>
      </c>
      <c r="K422" s="305"/>
      <c r="L422" s="305"/>
      <c r="M422" s="305"/>
      <c r="N422" s="305"/>
      <c r="O422" s="305"/>
      <c r="P422" s="305"/>
      <c r="Q422" s="305"/>
      <c r="R422" s="305"/>
      <c r="S422" s="305"/>
      <c r="T422" s="305"/>
      <c r="U422" s="307">
        <f t="shared" si="31"/>
        <v>0</v>
      </c>
      <c r="V422" s="307">
        <f t="shared" si="32"/>
        <v>0</v>
      </c>
      <c r="W422" s="307">
        <f t="shared" si="33"/>
        <v>0</v>
      </c>
      <c r="X422" s="307">
        <f t="shared" si="34"/>
        <v>0</v>
      </c>
      <c r="Y422" s="308">
        <f t="shared" si="35"/>
        <v>0</v>
      </c>
      <c r="Z422" s="377">
        <f>SUM(Detailed_budget_table[[#This Row],[Y1 Total Cost Budget Line]:[Y5 Total Cost Budget Line]])</f>
        <v>0</v>
      </c>
    </row>
    <row r="423" spans="2:26" ht="15" customHeight="1">
      <c r="B423" s="302"/>
      <c r="C423" s="71"/>
      <c r="D423" s="71"/>
      <c r="E423" s="71"/>
      <c r="F423" s="71"/>
      <c r="G423" s="71"/>
      <c r="H423" s="71"/>
      <c r="I423" s="368">
        <f>IF(Detailed_budget_table[[#This Row],[Unit Cost Available?]]="Yes",IFERROR(INDEX(unit_cost,MATCH(Detailed_budget_table[[#This Row],[Cost Item]],cost_item_lookup,0)),""),0)</f>
        <v>0</v>
      </c>
      <c r="J423" s="368">
        <f>IF(H423="Yes",IF(G423="","",INDEX(cost_item_lookup_table[Cost Unit],(MATCH(G423,cost_item_lookup_table[Cost Item],0)))),0)</f>
        <v>0</v>
      </c>
      <c r="K423" s="305"/>
      <c r="L423" s="305"/>
      <c r="M423" s="305"/>
      <c r="N423" s="305"/>
      <c r="O423" s="305"/>
      <c r="P423" s="305"/>
      <c r="Q423" s="305"/>
      <c r="R423" s="305"/>
      <c r="S423" s="305"/>
      <c r="T423" s="305"/>
      <c r="U423" s="307">
        <f t="shared" si="31"/>
        <v>0</v>
      </c>
      <c r="V423" s="307">
        <f t="shared" si="32"/>
        <v>0</v>
      </c>
      <c r="W423" s="307">
        <f t="shared" si="33"/>
        <v>0</v>
      </c>
      <c r="X423" s="307">
        <f t="shared" si="34"/>
        <v>0</v>
      </c>
      <c r="Y423" s="308">
        <f t="shared" si="35"/>
        <v>0</v>
      </c>
      <c r="Z423" s="377">
        <f>SUM(Detailed_budget_table[[#This Row],[Y1 Total Cost Budget Line]:[Y5 Total Cost Budget Line]])</f>
        <v>0</v>
      </c>
    </row>
    <row r="424" spans="2:26" ht="15" customHeight="1">
      <c r="B424" s="302"/>
      <c r="C424" s="71"/>
      <c r="D424" s="71"/>
      <c r="E424" s="71"/>
      <c r="F424" s="71"/>
      <c r="G424" s="71"/>
      <c r="H424" s="71"/>
      <c r="I424" s="368">
        <f>IF(Detailed_budget_table[[#This Row],[Unit Cost Available?]]="Yes",IFERROR(INDEX(unit_cost,MATCH(Detailed_budget_table[[#This Row],[Cost Item]],cost_item_lookup,0)),""),0)</f>
        <v>0</v>
      </c>
      <c r="J424" s="368">
        <f>IF(H424="Yes",IF(G424="","",INDEX(cost_item_lookup_table[Cost Unit],(MATCH(G424,cost_item_lookup_table[Cost Item],0)))),0)</f>
        <v>0</v>
      </c>
      <c r="K424" s="305"/>
      <c r="L424" s="305"/>
      <c r="M424" s="305"/>
      <c r="N424" s="305"/>
      <c r="O424" s="305"/>
      <c r="P424" s="305"/>
      <c r="Q424" s="305"/>
      <c r="R424" s="305"/>
      <c r="S424" s="305"/>
      <c r="T424" s="305"/>
      <c r="U424" s="307">
        <f t="shared" si="31"/>
        <v>0</v>
      </c>
      <c r="V424" s="307">
        <f t="shared" si="32"/>
        <v>0</v>
      </c>
      <c r="W424" s="307">
        <f t="shared" si="33"/>
        <v>0</v>
      </c>
      <c r="X424" s="307">
        <f t="shared" si="34"/>
        <v>0</v>
      </c>
      <c r="Y424" s="308">
        <f t="shared" si="35"/>
        <v>0</v>
      </c>
      <c r="Z424" s="377">
        <f>SUM(Detailed_budget_table[[#This Row],[Y1 Total Cost Budget Line]:[Y5 Total Cost Budget Line]])</f>
        <v>0</v>
      </c>
    </row>
    <row r="425" spans="2:26" ht="15" customHeight="1">
      <c r="B425" s="302"/>
      <c r="C425" s="71"/>
      <c r="D425" s="71"/>
      <c r="E425" s="71"/>
      <c r="F425" s="71"/>
      <c r="G425" s="71"/>
      <c r="H425" s="71"/>
      <c r="I425" s="368">
        <f>IF(Detailed_budget_table[[#This Row],[Unit Cost Available?]]="Yes",IFERROR(INDEX(unit_cost,MATCH(Detailed_budget_table[[#This Row],[Cost Item]],cost_item_lookup,0)),""),0)</f>
        <v>0</v>
      </c>
      <c r="J425" s="368">
        <f>IF(H425="Yes",IF(G425="","",INDEX(cost_item_lookup_table[Cost Unit],(MATCH(G425,cost_item_lookup_table[Cost Item],0)))),0)</f>
        <v>0</v>
      </c>
      <c r="K425" s="305"/>
      <c r="L425" s="305"/>
      <c r="M425" s="305"/>
      <c r="N425" s="305"/>
      <c r="O425" s="305"/>
      <c r="P425" s="305"/>
      <c r="Q425" s="305"/>
      <c r="R425" s="305"/>
      <c r="S425" s="305"/>
      <c r="T425" s="305"/>
      <c r="U425" s="307">
        <f t="shared" si="31"/>
        <v>0</v>
      </c>
      <c r="V425" s="307">
        <f t="shared" si="32"/>
        <v>0</v>
      </c>
      <c r="W425" s="307">
        <f t="shared" si="33"/>
        <v>0</v>
      </c>
      <c r="X425" s="307">
        <f t="shared" si="34"/>
        <v>0</v>
      </c>
      <c r="Y425" s="308">
        <f t="shared" si="35"/>
        <v>0</v>
      </c>
      <c r="Z425" s="377">
        <f>SUM(Detailed_budget_table[[#This Row],[Y1 Total Cost Budget Line]:[Y5 Total Cost Budget Line]])</f>
        <v>0</v>
      </c>
    </row>
    <row r="426" spans="2:26" ht="15" customHeight="1">
      <c r="B426" s="302"/>
      <c r="C426" s="71"/>
      <c r="D426" s="71"/>
      <c r="E426" s="71"/>
      <c r="F426" s="71"/>
      <c r="G426" s="71"/>
      <c r="H426" s="71"/>
      <c r="I426" s="368">
        <f>IF(Detailed_budget_table[[#This Row],[Unit Cost Available?]]="Yes",IFERROR(INDEX(unit_cost,MATCH(Detailed_budget_table[[#This Row],[Cost Item]],cost_item_lookup,0)),""),0)</f>
        <v>0</v>
      </c>
      <c r="J426" s="368">
        <f>IF(H426="Yes",IF(G426="","",INDEX(cost_item_lookup_table[Cost Unit],(MATCH(G426,cost_item_lookup_table[Cost Item],0)))),0)</f>
        <v>0</v>
      </c>
      <c r="K426" s="305"/>
      <c r="L426" s="305"/>
      <c r="M426" s="305"/>
      <c r="N426" s="305"/>
      <c r="O426" s="305"/>
      <c r="P426" s="305"/>
      <c r="Q426" s="305"/>
      <c r="R426" s="305"/>
      <c r="S426" s="305"/>
      <c r="T426" s="305"/>
      <c r="U426" s="307">
        <f t="shared" si="31"/>
        <v>0</v>
      </c>
      <c r="V426" s="307">
        <f t="shared" si="32"/>
        <v>0</v>
      </c>
      <c r="W426" s="307">
        <f t="shared" si="33"/>
        <v>0</v>
      </c>
      <c r="X426" s="307">
        <f t="shared" si="34"/>
        <v>0</v>
      </c>
      <c r="Y426" s="308">
        <f t="shared" si="35"/>
        <v>0</v>
      </c>
      <c r="Z426" s="377">
        <f>SUM(Detailed_budget_table[[#This Row],[Y1 Total Cost Budget Line]:[Y5 Total Cost Budget Line]])</f>
        <v>0</v>
      </c>
    </row>
    <row r="427" spans="2:26" ht="15" customHeight="1">
      <c r="B427" s="302"/>
      <c r="C427" s="71"/>
      <c r="D427" s="71"/>
      <c r="E427" s="71"/>
      <c r="F427" s="71"/>
      <c r="G427" s="71"/>
      <c r="H427" s="71"/>
      <c r="I427" s="368">
        <f>IF(Detailed_budget_table[[#This Row],[Unit Cost Available?]]="Yes",IFERROR(INDEX(unit_cost,MATCH(Detailed_budget_table[[#This Row],[Cost Item]],cost_item_lookup,0)),""),0)</f>
        <v>0</v>
      </c>
      <c r="J427" s="368">
        <f>IF(H427="Yes",IF(G427="","",INDEX(cost_item_lookup_table[Cost Unit],(MATCH(G427,cost_item_lookup_table[Cost Item],0)))),0)</f>
        <v>0</v>
      </c>
      <c r="K427" s="305"/>
      <c r="L427" s="305"/>
      <c r="M427" s="305"/>
      <c r="N427" s="305"/>
      <c r="O427" s="305"/>
      <c r="P427" s="305"/>
      <c r="Q427" s="305"/>
      <c r="R427" s="305"/>
      <c r="S427" s="305"/>
      <c r="T427" s="305"/>
      <c r="U427" s="307">
        <f t="shared" si="31"/>
        <v>0</v>
      </c>
      <c r="V427" s="307">
        <f t="shared" si="32"/>
        <v>0</v>
      </c>
      <c r="W427" s="307">
        <f t="shared" si="33"/>
        <v>0</v>
      </c>
      <c r="X427" s="307">
        <f t="shared" si="34"/>
        <v>0</v>
      </c>
      <c r="Y427" s="308">
        <f t="shared" si="35"/>
        <v>0</v>
      </c>
      <c r="Z427" s="377">
        <f>SUM(Detailed_budget_table[[#This Row],[Y1 Total Cost Budget Line]:[Y5 Total Cost Budget Line]])</f>
        <v>0</v>
      </c>
    </row>
    <row r="428" spans="2:26" ht="15" customHeight="1">
      <c r="B428" s="302"/>
      <c r="C428" s="71"/>
      <c r="D428" s="71"/>
      <c r="E428" s="71"/>
      <c r="F428" s="71"/>
      <c r="G428" s="71"/>
      <c r="H428" s="71"/>
      <c r="I428" s="368">
        <f>IF(Detailed_budget_table[[#This Row],[Unit Cost Available?]]="Yes",IFERROR(INDEX(unit_cost,MATCH(Detailed_budget_table[[#This Row],[Cost Item]],cost_item_lookup,0)),""),0)</f>
        <v>0</v>
      </c>
      <c r="J428" s="368">
        <f>IF(H428="Yes",IF(G428="","",INDEX(cost_item_lookup_table[Cost Unit],(MATCH(G428,cost_item_lookup_table[Cost Item],0)))),0)</f>
        <v>0</v>
      </c>
      <c r="K428" s="305"/>
      <c r="L428" s="305"/>
      <c r="M428" s="305"/>
      <c r="N428" s="305"/>
      <c r="O428" s="305"/>
      <c r="P428" s="305"/>
      <c r="Q428" s="305"/>
      <c r="R428" s="305"/>
      <c r="S428" s="305"/>
      <c r="T428" s="305"/>
      <c r="U428" s="307">
        <f t="shared" si="31"/>
        <v>0</v>
      </c>
      <c r="V428" s="307">
        <f t="shared" si="32"/>
        <v>0</v>
      </c>
      <c r="W428" s="307">
        <f t="shared" si="33"/>
        <v>0</v>
      </c>
      <c r="X428" s="307">
        <f t="shared" si="34"/>
        <v>0</v>
      </c>
      <c r="Y428" s="308">
        <f t="shared" si="35"/>
        <v>0</v>
      </c>
      <c r="Z428" s="377">
        <f>SUM(Detailed_budget_table[[#This Row],[Y1 Total Cost Budget Line]:[Y5 Total Cost Budget Line]])</f>
        <v>0</v>
      </c>
    </row>
    <row r="429" spans="2:26" ht="15" customHeight="1">
      <c r="B429" s="302"/>
      <c r="C429" s="71"/>
      <c r="D429" s="71"/>
      <c r="E429" s="71"/>
      <c r="F429" s="71"/>
      <c r="G429" s="71"/>
      <c r="H429" s="71"/>
      <c r="I429" s="368">
        <f>IF(Detailed_budget_table[[#This Row],[Unit Cost Available?]]="Yes",IFERROR(INDEX(unit_cost,MATCH(Detailed_budget_table[[#This Row],[Cost Item]],cost_item_lookup,0)),""),0)</f>
        <v>0</v>
      </c>
      <c r="J429" s="368">
        <f>IF(H429="Yes",IF(G429="","",INDEX(cost_item_lookup_table[Cost Unit],(MATCH(G429,cost_item_lookup_table[Cost Item],0)))),0)</f>
        <v>0</v>
      </c>
      <c r="K429" s="305"/>
      <c r="L429" s="305"/>
      <c r="M429" s="305"/>
      <c r="N429" s="305"/>
      <c r="O429" s="305"/>
      <c r="P429" s="305"/>
      <c r="Q429" s="305"/>
      <c r="R429" s="305"/>
      <c r="S429" s="305"/>
      <c r="T429" s="305"/>
      <c r="U429" s="307">
        <f t="shared" si="31"/>
        <v>0</v>
      </c>
      <c r="V429" s="307">
        <f t="shared" si="32"/>
        <v>0</v>
      </c>
      <c r="W429" s="307">
        <f t="shared" si="33"/>
        <v>0</v>
      </c>
      <c r="X429" s="307">
        <f t="shared" si="34"/>
        <v>0</v>
      </c>
      <c r="Y429" s="308">
        <f t="shared" si="35"/>
        <v>0</v>
      </c>
      <c r="Z429" s="377">
        <f>SUM(Detailed_budget_table[[#This Row],[Y1 Total Cost Budget Line]:[Y5 Total Cost Budget Line]])</f>
        <v>0</v>
      </c>
    </row>
    <row r="430" spans="2:26" ht="15" customHeight="1">
      <c r="B430" s="302"/>
      <c r="C430" s="71"/>
      <c r="D430" s="71"/>
      <c r="E430" s="71"/>
      <c r="F430" s="71"/>
      <c r="G430" s="71"/>
      <c r="H430" s="71"/>
      <c r="I430" s="368">
        <f>IF(Detailed_budget_table[[#This Row],[Unit Cost Available?]]="Yes",IFERROR(INDEX(unit_cost,MATCH(Detailed_budget_table[[#This Row],[Cost Item]],cost_item_lookup,0)),""),0)</f>
        <v>0</v>
      </c>
      <c r="J430" s="368">
        <f>IF(H430="Yes",IF(G430="","",INDEX(cost_item_lookup_table[Cost Unit],(MATCH(G430,cost_item_lookup_table[Cost Item],0)))),0)</f>
        <v>0</v>
      </c>
      <c r="K430" s="305"/>
      <c r="L430" s="305"/>
      <c r="M430" s="305"/>
      <c r="N430" s="305"/>
      <c r="O430" s="305"/>
      <c r="P430" s="305"/>
      <c r="Q430" s="305"/>
      <c r="R430" s="305"/>
      <c r="S430" s="305"/>
      <c r="T430" s="305"/>
      <c r="U430" s="307">
        <f t="shared" si="31"/>
        <v>0</v>
      </c>
      <c r="V430" s="307">
        <f t="shared" si="32"/>
        <v>0</v>
      </c>
      <c r="W430" s="307">
        <f t="shared" si="33"/>
        <v>0</v>
      </c>
      <c r="X430" s="307">
        <f t="shared" si="34"/>
        <v>0</v>
      </c>
      <c r="Y430" s="308">
        <f t="shared" si="35"/>
        <v>0</v>
      </c>
      <c r="Z430" s="377">
        <f>SUM(Detailed_budget_table[[#This Row],[Y1 Total Cost Budget Line]:[Y5 Total Cost Budget Line]])</f>
        <v>0</v>
      </c>
    </row>
    <row r="431" spans="2:26" ht="15" customHeight="1">
      <c r="B431" s="302"/>
      <c r="C431" s="71"/>
      <c r="D431" s="71"/>
      <c r="E431" s="71"/>
      <c r="F431" s="71"/>
      <c r="G431" s="71"/>
      <c r="H431" s="71"/>
      <c r="I431" s="368">
        <f>IF(Detailed_budget_table[[#This Row],[Unit Cost Available?]]="Yes",IFERROR(INDEX(unit_cost,MATCH(Detailed_budget_table[[#This Row],[Cost Item]],cost_item_lookup,0)),""),0)</f>
        <v>0</v>
      </c>
      <c r="J431" s="368">
        <f>IF(H431="Yes",IF(G431="","",INDEX(cost_item_lookup_table[Cost Unit],(MATCH(G431,cost_item_lookup_table[Cost Item],0)))),0)</f>
        <v>0</v>
      </c>
      <c r="K431" s="305"/>
      <c r="L431" s="305"/>
      <c r="M431" s="305"/>
      <c r="N431" s="305"/>
      <c r="O431" s="305"/>
      <c r="P431" s="305"/>
      <c r="Q431" s="305"/>
      <c r="R431" s="305"/>
      <c r="S431" s="305"/>
      <c r="T431" s="305"/>
      <c r="U431" s="307">
        <f t="shared" si="31"/>
        <v>0</v>
      </c>
      <c r="V431" s="307">
        <f t="shared" si="32"/>
        <v>0</v>
      </c>
      <c r="W431" s="307">
        <f t="shared" si="33"/>
        <v>0</v>
      </c>
      <c r="X431" s="307">
        <f t="shared" si="34"/>
        <v>0</v>
      </c>
      <c r="Y431" s="308">
        <f t="shared" si="35"/>
        <v>0</v>
      </c>
      <c r="Z431" s="377">
        <f>SUM(Detailed_budget_table[[#This Row],[Y1 Total Cost Budget Line]:[Y5 Total Cost Budget Line]])</f>
        <v>0</v>
      </c>
    </row>
    <row r="432" spans="2:26" ht="15" customHeight="1">
      <c r="B432" s="302"/>
      <c r="C432" s="71"/>
      <c r="D432" s="71"/>
      <c r="E432" s="71"/>
      <c r="F432" s="71"/>
      <c r="G432" s="71"/>
      <c r="H432" s="71"/>
      <c r="I432" s="368">
        <f>IF(Detailed_budget_table[[#This Row],[Unit Cost Available?]]="Yes",IFERROR(INDEX(unit_cost,MATCH(Detailed_budget_table[[#This Row],[Cost Item]],cost_item_lookup,0)),""),0)</f>
        <v>0</v>
      </c>
      <c r="J432" s="368">
        <f>IF(H432="Yes",IF(G432="","",INDEX(cost_item_lookup_table[Cost Unit],(MATCH(G432,cost_item_lookup_table[Cost Item],0)))),0)</f>
        <v>0</v>
      </c>
      <c r="K432" s="305"/>
      <c r="L432" s="305"/>
      <c r="M432" s="305"/>
      <c r="N432" s="305"/>
      <c r="O432" s="305"/>
      <c r="P432" s="305"/>
      <c r="Q432" s="305"/>
      <c r="R432" s="305"/>
      <c r="S432" s="305"/>
      <c r="T432" s="305"/>
      <c r="U432" s="307">
        <f t="shared" si="31"/>
        <v>0</v>
      </c>
      <c r="V432" s="307">
        <f t="shared" si="32"/>
        <v>0</v>
      </c>
      <c r="W432" s="307">
        <f t="shared" si="33"/>
        <v>0</v>
      </c>
      <c r="X432" s="307">
        <f t="shared" si="34"/>
        <v>0</v>
      </c>
      <c r="Y432" s="308">
        <f t="shared" si="35"/>
        <v>0</v>
      </c>
      <c r="Z432" s="377">
        <f>SUM(Detailed_budget_table[[#This Row],[Y1 Total Cost Budget Line]:[Y5 Total Cost Budget Line]])</f>
        <v>0</v>
      </c>
    </row>
    <row r="433" spans="2:26" ht="15" customHeight="1">
      <c r="B433" s="302"/>
      <c r="C433" s="71"/>
      <c r="D433" s="71"/>
      <c r="E433" s="71"/>
      <c r="F433" s="71"/>
      <c r="G433" s="71"/>
      <c r="H433" s="71"/>
      <c r="I433" s="368">
        <f>IF(Detailed_budget_table[[#This Row],[Unit Cost Available?]]="Yes",IFERROR(INDEX(unit_cost,MATCH(Detailed_budget_table[[#This Row],[Cost Item]],cost_item_lookup,0)),""),0)</f>
        <v>0</v>
      </c>
      <c r="J433" s="368">
        <f>IF(H433="Yes",IF(G433="","",INDEX(cost_item_lookup_table[Cost Unit],(MATCH(G433,cost_item_lookup_table[Cost Item],0)))),0)</f>
        <v>0</v>
      </c>
      <c r="K433" s="305"/>
      <c r="L433" s="305"/>
      <c r="M433" s="305"/>
      <c r="N433" s="305"/>
      <c r="O433" s="305"/>
      <c r="P433" s="305"/>
      <c r="Q433" s="305"/>
      <c r="R433" s="305"/>
      <c r="S433" s="305"/>
      <c r="T433" s="305"/>
      <c r="U433" s="307">
        <f t="shared" si="31"/>
        <v>0</v>
      </c>
      <c r="V433" s="307">
        <f t="shared" si="32"/>
        <v>0</v>
      </c>
      <c r="W433" s="307">
        <f t="shared" si="33"/>
        <v>0</v>
      </c>
      <c r="X433" s="307">
        <f t="shared" si="34"/>
        <v>0</v>
      </c>
      <c r="Y433" s="308">
        <f t="shared" si="35"/>
        <v>0</v>
      </c>
      <c r="Z433" s="377">
        <f>SUM(Detailed_budget_table[[#This Row],[Y1 Total Cost Budget Line]:[Y5 Total Cost Budget Line]])</f>
        <v>0</v>
      </c>
    </row>
    <row r="434" spans="2:26" ht="15" customHeight="1">
      <c r="B434" s="302"/>
      <c r="C434" s="71"/>
      <c r="D434" s="71"/>
      <c r="E434" s="71"/>
      <c r="F434" s="71"/>
      <c r="G434" s="71"/>
      <c r="H434" s="71"/>
      <c r="I434" s="368">
        <f>IF(Detailed_budget_table[[#This Row],[Unit Cost Available?]]="Yes",IFERROR(INDEX(unit_cost,MATCH(Detailed_budget_table[[#This Row],[Cost Item]],cost_item_lookup,0)),""),0)</f>
        <v>0</v>
      </c>
      <c r="J434" s="368">
        <f>IF(H434="Yes",IF(G434="","",INDEX(cost_item_lookup_table[Cost Unit],(MATCH(G434,cost_item_lookup_table[Cost Item],0)))),0)</f>
        <v>0</v>
      </c>
      <c r="K434" s="305"/>
      <c r="L434" s="305"/>
      <c r="M434" s="305"/>
      <c r="N434" s="305"/>
      <c r="O434" s="305"/>
      <c r="P434" s="305"/>
      <c r="Q434" s="305"/>
      <c r="R434" s="305"/>
      <c r="S434" s="305"/>
      <c r="T434" s="305"/>
      <c r="U434" s="307">
        <f t="shared" si="31"/>
        <v>0</v>
      </c>
      <c r="V434" s="307">
        <f t="shared" si="32"/>
        <v>0</v>
      </c>
      <c r="W434" s="307">
        <f t="shared" si="33"/>
        <v>0</v>
      </c>
      <c r="X434" s="307">
        <f t="shared" si="34"/>
        <v>0</v>
      </c>
      <c r="Y434" s="308">
        <f t="shared" si="35"/>
        <v>0</v>
      </c>
      <c r="Z434" s="377">
        <f>SUM(Detailed_budget_table[[#This Row],[Y1 Total Cost Budget Line]:[Y5 Total Cost Budget Line]])</f>
        <v>0</v>
      </c>
    </row>
    <row r="435" spans="2:26" ht="15" customHeight="1">
      <c r="B435" s="302"/>
      <c r="C435" s="71"/>
      <c r="D435" s="71"/>
      <c r="E435" s="71"/>
      <c r="F435" s="71"/>
      <c r="G435" s="71"/>
      <c r="H435" s="71"/>
      <c r="I435" s="368">
        <f>IF(Detailed_budget_table[[#This Row],[Unit Cost Available?]]="Yes",IFERROR(INDEX(unit_cost,MATCH(Detailed_budget_table[[#This Row],[Cost Item]],cost_item_lookup,0)),""),0)</f>
        <v>0</v>
      </c>
      <c r="J435" s="368">
        <f>IF(H435="Yes",IF(G435="","",INDEX(cost_item_lookup_table[Cost Unit],(MATCH(G435,cost_item_lookup_table[Cost Item],0)))),0)</f>
        <v>0</v>
      </c>
      <c r="K435" s="305"/>
      <c r="L435" s="305"/>
      <c r="M435" s="305"/>
      <c r="N435" s="305"/>
      <c r="O435" s="305"/>
      <c r="P435" s="305"/>
      <c r="Q435" s="305"/>
      <c r="R435" s="305"/>
      <c r="S435" s="305"/>
      <c r="T435" s="305"/>
      <c r="U435" s="307">
        <f t="shared" si="31"/>
        <v>0</v>
      </c>
      <c r="V435" s="307">
        <f t="shared" si="32"/>
        <v>0</v>
      </c>
      <c r="W435" s="307">
        <f t="shared" si="33"/>
        <v>0</v>
      </c>
      <c r="X435" s="307">
        <f t="shared" si="34"/>
        <v>0</v>
      </c>
      <c r="Y435" s="308">
        <f t="shared" si="35"/>
        <v>0</v>
      </c>
      <c r="Z435" s="377">
        <f>SUM(Detailed_budget_table[[#This Row],[Y1 Total Cost Budget Line]:[Y5 Total Cost Budget Line]])</f>
        <v>0</v>
      </c>
    </row>
    <row r="436" spans="2:26" ht="15" customHeight="1">
      <c r="B436" s="302"/>
      <c r="C436" s="71"/>
      <c r="D436" s="71"/>
      <c r="E436" s="71"/>
      <c r="F436" s="71"/>
      <c r="G436" s="71"/>
      <c r="H436" s="71"/>
      <c r="I436" s="368">
        <f>IF(Detailed_budget_table[[#This Row],[Unit Cost Available?]]="Yes",IFERROR(INDEX(unit_cost,MATCH(Detailed_budget_table[[#This Row],[Cost Item]],cost_item_lookup,0)),""),0)</f>
        <v>0</v>
      </c>
      <c r="J436" s="368">
        <f>IF(H436="Yes",IF(G436="","",INDEX(cost_item_lookup_table[Cost Unit],(MATCH(G436,cost_item_lookup_table[Cost Item],0)))),0)</f>
        <v>0</v>
      </c>
      <c r="K436" s="305"/>
      <c r="L436" s="305"/>
      <c r="M436" s="305"/>
      <c r="N436" s="305"/>
      <c r="O436" s="305"/>
      <c r="P436" s="305"/>
      <c r="Q436" s="305"/>
      <c r="R436" s="305"/>
      <c r="S436" s="305"/>
      <c r="T436" s="305"/>
      <c r="U436" s="307">
        <f t="shared" si="31"/>
        <v>0</v>
      </c>
      <c r="V436" s="307">
        <f t="shared" si="32"/>
        <v>0</v>
      </c>
      <c r="W436" s="307">
        <f t="shared" si="33"/>
        <v>0</v>
      </c>
      <c r="X436" s="307">
        <f t="shared" si="34"/>
        <v>0</v>
      </c>
      <c r="Y436" s="308">
        <f t="shared" si="35"/>
        <v>0</v>
      </c>
      <c r="Z436" s="377">
        <f>SUM(Detailed_budget_table[[#This Row],[Y1 Total Cost Budget Line]:[Y5 Total Cost Budget Line]])</f>
        <v>0</v>
      </c>
    </row>
    <row r="437" spans="2:26" ht="15" customHeight="1">
      <c r="B437" s="302"/>
      <c r="C437" s="71"/>
      <c r="D437" s="71"/>
      <c r="E437" s="71"/>
      <c r="F437" s="71"/>
      <c r="G437" s="71"/>
      <c r="H437" s="71"/>
      <c r="I437" s="368">
        <f>IF(Detailed_budget_table[[#This Row],[Unit Cost Available?]]="Yes",IFERROR(INDEX(unit_cost,MATCH(Detailed_budget_table[[#This Row],[Cost Item]],cost_item_lookup,0)),""),0)</f>
        <v>0</v>
      </c>
      <c r="J437" s="368">
        <f>IF(H437="Yes",IF(G437="","",INDEX(cost_item_lookup_table[Cost Unit],(MATCH(G437,cost_item_lookup_table[Cost Item],0)))),0)</f>
        <v>0</v>
      </c>
      <c r="K437" s="305"/>
      <c r="L437" s="305"/>
      <c r="M437" s="305"/>
      <c r="N437" s="305"/>
      <c r="O437" s="305"/>
      <c r="P437" s="305"/>
      <c r="Q437" s="305"/>
      <c r="R437" s="305"/>
      <c r="S437" s="305"/>
      <c r="T437" s="305"/>
      <c r="U437" s="307">
        <f t="shared" si="31"/>
        <v>0</v>
      </c>
      <c r="V437" s="307">
        <f t="shared" si="32"/>
        <v>0</v>
      </c>
      <c r="W437" s="307">
        <f t="shared" si="33"/>
        <v>0</v>
      </c>
      <c r="X437" s="307">
        <f t="shared" si="34"/>
        <v>0</v>
      </c>
      <c r="Y437" s="308">
        <f t="shared" si="35"/>
        <v>0</v>
      </c>
      <c r="Z437" s="377">
        <f>SUM(Detailed_budget_table[[#This Row],[Y1 Total Cost Budget Line]:[Y5 Total Cost Budget Line]])</f>
        <v>0</v>
      </c>
    </row>
    <row r="438" spans="2:26" ht="15" customHeight="1">
      <c r="B438" s="302"/>
      <c r="C438" s="71"/>
      <c r="D438" s="71"/>
      <c r="E438" s="71"/>
      <c r="F438" s="71"/>
      <c r="G438" s="71"/>
      <c r="H438" s="71"/>
      <c r="I438" s="368">
        <f>IF(Detailed_budget_table[[#This Row],[Unit Cost Available?]]="Yes",IFERROR(INDEX(unit_cost,MATCH(Detailed_budget_table[[#This Row],[Cost Item]],cost_item_lookup,0)),""),0)</f>
        <v>0</v>
      </c>
      <c r="J438" s="368">
        <f>IF(H438="Yes",IF(G438="","",INDEX(cost_item_lookup_table[Cost Unit],(MATCH(G438,cost_item_lookup_table[Cost Item],0)))),0)</f>
        <v>0</v>
      </c>
      <c r="K438" s="305"/>
      <c r="L438" s="305"/>
      <c r="M438" s="305"/>
      <c r="N438" s="305"/>
      <c r="O438" s="305"/>
      <c r="P438" s="305"/>
      <c r="Q438" s="305"/>
      <c r="R438" s="305"/>
      <c r="S438" s="305"/>
      <c r="T438" s="305"/>
      <c r="U438" s="307">
        <f t="shared" si="31"/>
        <v>0</v>
      </c>
      <c r="V438" s="307">
        <f t="shared" si="32"/>
        <v>0</v>
      </c>
      <c r="W438" s="307">
        <f t="shared" si="33"/>
        <v>0</v>
      </c>
      <c r="X438" s="307">
        <f t="shared" si="34"/>
        <v>0</v>
      </c>
      <c r="Y438" s="308">
        <f t="shared" si="35"/>
        <v>0</v>
      </c>
      <c r="Z438" s="377">
        <f>SUM(Detailed_budget_table[[#This Row],[Y1 Total Cost Budget Line]:[Y5 Total Cost Budget Line]])</f>
        <v>0</v>
      </c>
    </row>
    <row r="439" spans="2:26" ht="15" customHeight="1">
      <c r="B439" s="302"/>
      <c r="C439" s="71"/>
      <c r="D439" s="71"/>
      <c r="E439" s="71"/>
      <c r="F439" s="71"/>
      <c r="G439" s="71"/>
      <c r="H439" s="71"/>
      <c r="I439" s="368">
        <f>IF(Detailed_budget_table[[#This Row],[Unit Cost Available?]]="Yes",IFERROR(INDEX(unit_cost,MATCH(Detailed_budget_table[[#This Row],[Cost Item]],cost_item_lookup,0)),""),0)</f>
        <v>0</v>
      </c>
      <c r="J439" s="368">
        <f>IF(H439="Yes",IF(G439="","",INDEX(cost_item_lookup_table[Cost Unit],(MATCH(G439,cost_item_lookup_table[Cost Item],0)))),0)</f>
        <v>0</v>
      </c>
      <c r="K439" s="305"/>
      <c r="L439" s="305"/>
      <c r="M439" s="305"/>
      <c r="N439" s="305"/>
      <c r="O439" s="305"/>
      <c r="P439" s="305"/>
      <c r="Q439" s="305"/>
      <c r="R439" s="305"/>
      <c r="S439" s="305"/>
      <c r="T439" s="305"/>
      <c r="U439" s="307">
        <f t="shared" si="31"/>
        <v>0</v>
      </c>
      <c r="V439" s="307">
        <f t="shared" si="32"/>
        <v>0</v>
      </c>
      <c r="W439" s="307">
        <f t="shared" si="33"/>
        <v>0</v>
      </c>
      <c r="X439" s="307">
        <f t="shared" si="34"/>
        <v>0</v>
      </c>
      <c r="Y439" s="308">
        <f t="shared" si="35"/>
        <v>0</v>
      </c>
      <c r="Z439" s="377">
        <f>SUM(Detailed_budget_table[[#This Row],[Y1 Total Cost Budget Line]:[Y5 Total Cost Budget Line]])</f>
        <v>0</v>
      </c>
    </row>
    <row r="440" spans="2:26" ht="15" customHeight="1">
      <c r="B440" s="302"/>
      <c r="C440" s="71"/>
      <c r="D440" s="71"/>
      <c r="E440" s="71"/>
      <c r="F440" s="71"/>
      <c r="G440" s="71"/>
      <c r="H440" s="71"/>
      <c r="I440" s="368">
        <f>IF(Detailed_budget_table[[#This Row],[Unit Cost Available?]]="Yes",IFERROR(INDEX(unit_cost,MATCH(Detailed_budget_table[[#This Row],[Cost Item]],cost_item_lookup,0)),""),0)</f>
        <v>0</v>
      </c>
      <c r="J440" s="368">
        <f>IF(H440="Yes",IF(G440="","",INDEX(cost_item_lookup_table[Cost Unit],(MATCH(G440,cost_item_lookup_table[Cost Item],0)))),0)</f>
        <v>0</v>
      </c>
      <c r="K440" s="305"/>
      <c r="L440" s="305"/>
      <c r="M440" s="305"/>
      <c r="N440" s="305"/>
      <c r="O440" s="305"/>
      <c r="P440" s="305"/>
      <c r="Q440" s="305"/>
      <c r="R440" s="305"/>
      <c r="S440" s="305"/>
      <c r="T440" s="305"/>
      <c r="U440" s="307">
        <f t="shared" si="31"/>
        <v>0</v>
      </c>
      <c r="V440" s="307">
        <f t="shared" si="32"/>
        <v>0</v>
      </c>
      <c r="W440" s="307">
        <f t="shared" si="33"/>
        <v>0</v>
      </c>
      <c r="X440" s="307">
        <f t="shared" si="34"/>
        <v>0</v>
      </c>
      <c r="Y440" s="308">
        <f t="shared" si="35"/>
        <v>0</v>
      </c>
      <c r="Z440" s="377">
        <f>SUM(Detailed_budget_table[[#This Row],[Y1 Total Cost Budget Line]:[Y5 Total Cost Budget Line]])</f>
        <v>0</v>
      </c>
    </row>
    <row r="441" spans="2:26" ht="15" customHeight="1">
      <c r="B441" s="302"/>
      <c r="C441" s="71"/>
      <c r="D441" s="71"/>
      <c r="E441" s="71"/>
      <c r="F441" s="71"/>
      <c r="G441" s="71"/>
      <c r="H441" s="71"/>
      <c r="I441" s="368">
        <f>IF(Detailed_budget_table[[#This Row],[Unit Cost Available?]]="Yes",IFERROR(INDEX(unit_cost,MATCH(Detailed_budget_table[[#This Row],[Cost Item]],cost_item_lookup,0)),""),0)</f>
        <v>0</v>
      </c>
      <c r="J441" s="368">
        <f>IF(H441="Yes",IF(G441="","",INDEX(cost_item_lookup_table[Cost Unit],(MATCH(G441,cost_item_lookup_table[Cost Item],0)))),0)</f>
        <v>0</v>
      </c>
      <c r="K441" s="305"/>
      <c r="L441" s="305"/>
      <c r="M441" s="305"/>
      <c r="N441" s="305"/>
      <c r="O441" s="305"/>
      <c r="P441" s="305"/>
      <c r="Q441" s="305"/>
      <c r="R441" s="305"/>
      <c r="S441" s="305"/>
      <c r="T441" s="305"/>
      <c r="U441" s="307">
        <f t="shared" si="31"/>
        <v>0</v>
      </c>
      <c r="V441" s="307">
        <f t="shared" si="32"/>
        <v>0</v>
      </c>
      <c r="W441" s="307">
        <f t="shared" si="33"/>
        <v>0</v>
      </c>
      <c r="X441" s="307">
        <f t="shared" si="34"/>
        <v>0</v>
      </c>
      <c r="Y441" s="308">
        <f t="shared" si="35"/>
        <v>0</v>
      </c>
      <c r="Z441" s="377">
        <f>SUM(Detailed_budget_table[[#This Row],[Y1 Total Cost Budget Line]:[Y5 Total Cost Budget Line]])</f>
        <v>0</v>
      </c>
    </row>
    <row r="442" spans="2:26" ht="15" customHeight="1">
      <c r="B442" s="302"/>
      <c r="C442" s="71"/>
      <c r="D442" s="71"/>
      <c r="E442" s="71"/>
      <c r="F442" s="71"/>
      <c r="G442" s="71"/>
      <c r="H442" s="71"/>
      <c r="I442" s="368">
        <f>IF(Detailed_budget_table[[#This Row],[Unit Cost Available?]]="Yes",IFERROR(INDEX(unit_cost,MATCH(Detailed_budget_table[[#This Row],[Cost Item]],cost_item_lookup,0)),""),0)</f>
        <v>0</v>
      </c>
      <c r="J442" s="368">
        <f>IF(H442="Yes",IF(G442="","",INDEX(cost_item_lookup_table[Cost Unit],(MATCH(G442,cost_item_lookup_table[Cost Item],0)))),0)</f>
        <v>0</v>
      </c>
      <c r="K442" s="305"/>
      <c r="L442" s="305"/>
      <c r="M442" s="305"/>
      <c r="N442" s="305"/>
      <c r="O442" s="305"/>
      <c r="P442" s="305"/>
      <c r="Q442" s="305"/>
      <c r="R442" s="305"/>
      <c r="S442" s="305"/>
      <c r="T442" s="305"/>
      <c r="U442" s="307">
        <f t="shared" si="31"/>
        <v>0</v>
      </c>
      <c r="V442" s="307">
        <f t="shared" si="32"/>
        <v>0</v>
      </c>
      <c r="W442" s="307">
        <f t="shared" si="33"/>
        <v>0</v>
      </c>
      <c r="X442" s="307">
        <f t="shared" si="34"/>
        <v>0</v>
      </c>
      <c r="Y442" s="308">
        <f t="shared" si="35"/>
        <v>0</v>
      </c>
      <c r="Z442" s="377">
        <f>SUM(Detailed_budget_table[[#This Row],[Y1 Total Cost Budget Line]:[Y5 Total Cost Budget Line]])</f>
        <v>0</v>
      </c>
    </row>
    <row r="443" spans="2:26" ht="15" customHeight="1">
      <c r="B443" s="302"/>
      <c r="C443" s="71"/>
      <c r="D443" s="71"/>
      <c r="E443" s="71"/>
      <c r="F443" s="71"/>
      <c r="G443" s="71"/>
      <c r="H443" s="71"/>
      <c r="I443" s="368">
        <f>IF(Detailed_budget_table[[#This Row],[Unit Cost Available?]]="Yes",IFERROR(INDEX(unit_cost,MATCH(Detailed_budget_table[[#This Row],[Cost Item]],cost_item_lookup,0)),""),0)</f>
        <v>0</v>
      </c>
      <c r="J443" s="368">
        <f>IF(H443="Yes",IF(G443="","",INDEX(cost_item_lookup_table[Cost Unit],(MATCH(G443,cost_item_lookup_table[Cost Item],0)))),0)</f>
        <v>0</v>
      </c>
      <c r="K443" s="305"/>
      <c r="L443" s="305"/>
      <c r="M443" s="305"/>
      <c r="N443" s="305"/>
      <c r="O443" s="305"/>
      <c r="P443" s="305"/>
      <c r="Q443" s="305"/>
      <c r="R443" s="305"/>
      <c r="S443" s="305"/>
      <c r="T443" s="305"/>
      <c r="U443" s="307">
        <f t="shared" si="31"/>
        <v>0</v>
      </c>
      <c r="V443" s="307">
        <f t="shared" si="32"/>
        <v>0</v>
      </c>
      <c r="W443" s="307">
        <f t="shared" si="33"/>
        <v>0</v>
      </c>
      <c r="X443" s="307">
        <f t="shared" si="34"/>
        <v>0</v>
      </c>
      <c r="Y443" s="308">
        <f t="shared" si="35"/>
        <v>0</v>
      </c>
      <c r="Z443" s="377">
        <f>SUM(Detailed_budget_table[[#This Row],[Y1 Total Cost Budget Line]:[Y5 Total Cost Budget Line]])</f>
        <v>0</v>
      </c>
    </row>
    <row r="444" spans="2:26" ht="15" customHeight="1">
      <c r="B444" s="302"/>
      <c r="C444" s="71"/>
      <c r="D444" s="71"/>
      <c r="E444" s="71"/>
      <c r="F444" s="71"/>
      <c r="G444" s="71"/>
      <c r="H444" s="71"/>
      <c r="I444" s="368">
        <f>IF(Detailed_budget_table[[#This Row],[Unit Cost Available?]]="Yes",IFERROR(INDEX(unit_cost,MATCH(Detailed_budget_table[[#This Row],[Cost Item]],cost_item_lookup,0)),""),0)</f>
        <v>0</v>
      </c>
      <c r="J444" s="368">
        <f>IF(H444="Yes",IF(G444="","",INDEX(cost_item_lookup_table[Cost Unit],(MATCH(G444,cost_item_lookup_table[Cost Item],0)))),0)</f>
        <v>0</v>
      </c>
      <c r="K444" s="305"/>
      <c r="L444" s="305"/>
      <c r="M444" s="305"/>
      <c r="N444" s="305"/>
      <c r="O444" s="305"/>
      <c r="P444" s="305"/>
      <c r="Q444" s="305"/>
      <c r="R444" s="305"/>
      <c r="S444" s="305"/>
      <c r="T444" s="305"/>
      <c r="U444" s="307">
        <f t="shared" si="31"/>
        <v>0</v>
      </c>
      <c r="V444" s="307">
        <f t="shared" si="32"/>
        <v>0</v>
      </c>
      <c r="W444" s="307">
        <f t="shared" si="33"/>
        <v>0</v>
      </c>
      <c r="X444" s="307">
        <f t="shared" si="34"/>
        <v>0</v>
      </c>
      <c r="Y444" s="308">
        <f t="shared" si="35"/>
        <v>0</v>
      </c>
      <c r="Z444" s="377">
        <f>SUM(Detailed_budget_table[[#This Row],[Y1 Total Cost Budget Line]:[Y5 Total Cost Budget Line]])</f>
        <v>0</v>
      </c>
    </row>
    <row r="445" spans="2:26" ht="15" customHeight="1">
      <c r="B445" s="302"/>
      <c r="C445" s="71"/>
      <c r="D445" s="71"/>
      <c r="E445" s="71"/>
      <c r="F445" s="71"/>
      <c r="G445" s="71"/>
      <c r="H445" s="71"/>
      <c r="I445" s="368">
        <f>IF(Detailed_budget_table[[#This Row],[Unit Cost Available?]]="Yes",IFERROR(INDEX(unit_cost,MATCH(Detailed_budget_table[[#This Row],[Cost Item]],cost_item_lookup,0)),""),0)</f>
        <v>0</v>
      </c>
      <c r="J445" s="368">
        <f>IF(H445="Yes",IF(G445="","",INDEX(cost_item_lookup_table[Cost Unit],(MATCH(G445,cost_item_lookup_table[Cost Item],0)))),0)</f>
        <v>0</v>
      </c>
      <c r="K445" s="305"/>
      <c r="L445" s="305"/>
      <c r="M445" s="305"/>
      <c r="N445" s="305"/>
      <c r="O445" s="305"/>
      <c r="P445" s="305"/>
      <c r="Q445" s="305"/>
      <c r="R445" s="305"/>
      <c r="S445" s="305"/>
      <c r="T445" s="305"/>
      <c r="U445" s="307">
        <f t="shared" si="31"/>
        <v>0</v>
      </c>
      <c r="V445" s="307">
        <f t="shared" si="32"/>
        <v>0</v>
      </c>
      <c r="W445" s="307">
        <f t="shared" si="33"/>
        <v>0</v>
      </c>
      <c r="X445" s="307">
        <f t="shared" si="34"/>
        <v>0</v>
      </c>
      <c r="Y445" s="308">
        <f t="shared" si="35"/>
        <v>0</v>
      </c>
      <c r="Z445" s="377">
        <f>SUM(Detailed_budget_table[[#This Row],[Y1 Total Cost Budget Line]:[Y5 Total Cost Budget Line]])</f>
        <v>0</v>
      </c>
    </row>
    <row r="446" spans="2:26" ht="15" customHeight="1">
      <c r="B446" s="302"/>
      <c r="C446" s="71"/>
      <c r="D446" s="71"/>
      <c r="E446" s="71"/>
      <c r="F446" s="71"/>
      <c r="G446" s="71"/>
      <c r="H446" s="71"/>
      <c r="I446" s="368">
        <f>IF(Detailed_budget_table[[#This Row],[Unit Cost Available?]]="Yes",IFERROR(INDEX(unit_cost,MATCH(Detailed_budget_table[[#This Row],[Cost Item]],cost_item_lookup,0)),""),0)</f>
        <v>0</v>
      </c>
      <c r="J446" s="368">
        <f>IF(H446="Yes",IF(G446="","",INDEX(cost_item_lookup_table[Cost Unit],(MATCH(G446,cost_item_lookup_table[Cost Item],0)))),0)</f>
        <v>0</v>
      </c>
      <c r="K446" s="305"/>
      <c r="L446" s="305"/>
      <c r="M446" s="305"/>
      <c r="N446" s="305"/>
      <c r="O446" s="305"/>
      <c r="P446" s="305"/>
      <c r="Q446" s="305"/>
      <c r="R446" s="305"/>
      <c r="S446" s="305"/>
      <c r="T446" s="305"/>
      <c r="U446" s="307">
        <f t="shared" si="31"/>
        <v>0</v>
      </c>
      <c r="V446" s="307">
        <f t="shared" si="32"/>
        <v>0</v>
      </c>
      <c r="W446" s="307">
        <f t="shared" si="33"/>
        <v>0</v>
      </c>
      <c r="X446" s="307">
        <f t="shared" si="34"/>
        <v>0</v>
      </c>
      <c r="Y446" s="308">
        <f t="shared" si="35"/>
        <v>0</v>
      </c>
      <c r="Z446" s="377">
        <f>SUM(Detailed_budget_table[[#This Row],[Y1 Total Cost Budget Line]:[Y5 Total Cost Budget Line]])</f>
        <v>0</v>
      </c>
    </row>
    <row r="447" spans="2:26" ht="15" customHeight="1">
      <c r="B447" s="302"/>
      <c r="C447" s="71"/>
      <c r="D447" s="71"/>
      <c r="E447" s="71"/>
      <c r="F447" s="71"/>
      <c r="G447" s="71"/>
      <c r="H447" s="71"/>
      <c r="I447" s="368">
        <f>IF(Detailed_budget_table[[#This Row],[Unit Cost Available?]]="Yes",IFERROR(INDEX(unit_cost,MATCH(Detailed_budget_table[[#This Row],[Cost Item]],cost_item_lookup,0)),""),0)</f>
        <v>0</v>
      </c>
      <c r="J447" s="368">
        <f>IF(H447="Yes",IF(G447="","",INDEX(cost_item_lookup_table[Cost Unit],(MATCH(G447,cost_item_lookup_table[Cost Item],0)))),0)</f>
        <v>0</v>
      </c>
      <c r="K447" s="305"/>
      <c r="L447" s="305"/>
      <c r="M447" s="305"/>
      <c r="N447" s="305"/>
      <c r="O447" s="305"/>
      <c r="P447" s="305"/>
      <c r="Q447" s="305"/>
      <c r="R447" s="305"/>
      <c r="S447" s="305"/>
      <c r="T447" s="305"/>
      <c r="U447" s="307">
        <f t="shared" si="31"/>
        <v>0</v>
      </c>
      <c r="V447" s="307">
        <f t="shared" si="32"/>
        <v>0</v>
      </c>
      <c r="W447" s="307">
        <f t="shared" si="33"/>
        <v>0</v>
      </c>
      <c r="X447" s="307">
        <f t="shared" si="34"/>
        <v>0</v>
      </c>
      <c r="Y447" s="308">
        <f t="shared" si="35"/>
        <v>0</v>
      </c>
      <c r="Z447" s="377">
        <f>SUM(Detailed_budget_table[[#This Row],[Y1 Total Cost Budget Line]:[Y5 Total Cost Budget Line]])</f>
        <v>0</v>
      </c>
    </row>
    <row r="448" spans="2:26" ht="15" customHeight="1">
      <c r="B448" s="302"/>
      <c r="C448" s="71"/>
      <c r="D448" s="71"/>
      <c r="E448" s="71"/>
      <c r="F448" s="71"/>
      <c r="G448" s="71"/>
      <c r="H448" s="71"/>
      <c r="I448" s="368">
        <f>IF(Detailed_budget_table[[#This Row],[Unit Cost Available?]]="Yes",IFERROR(INDEX(unit_cost,MATCH(Detailed_budget_table[[#This Row],[Cost Item]],cost_item_lookup,0)),""),0)</f>
        <v>0</v>
      </c>
      <c r="J448" s="368">
        <f>IF(H448="Yes",IF(G448="","",INDEX(cost_item_lookup_table[Cost Unit],(MATCH(G448,cost_item_lookup_table[Cost Item],0)))),0)</f>
        <v>0</v>
      </c>
      <c r="K448" s="305"/>
      <c r="L448" s="305"/>
      <c r="M448" s="305"/>
      <c r="N448" s="305"/>
      <c r="O448" s="305"/>
      <c r="P448" s="305"/>
      <c r="Q448" s="305"/>
      <c r="R448" s="305"/>
      <c r="S448" s="305"/>
      <c r="T448" s="305"/>
      <c r="U448" s="307">
        <f t="shared" si="31"/>
        <v>0</v>
      </c>
      <c r="V448" s="307">
        <f t="shared" si="32"/>
        <v>0</v>
      </c>
      <c r="W448" s="307">
        <f t="shared" si="33"/>
        <v>0</v>
      </c>
      <c r="X448" s="307">
        <f t="shared" si="34"/>
        <v>0</v>
      </c>
      <c r="Y448" s="308">
        <f t="shared" si="35"/>
        <v>0</v>
      </c>
      <c r="Z448" s="377">
        <f>SUM(Detailed_budget_table[[#This Row],[Y1 Total Cost Budget Line]:[Y5 Total Cost Budget Line]])</f>
        <v>0</v>
      </c>
    </row>
    <row r="449" spans="2:26" ht="15" customHeight="1">
      <c r="B449" s="302"/>
      <c r="C449" s="71"/>
      <c r="D449" s="71"/>
      <c r="E449" s="71"/>
      <c r="F449" s="71"/>
      <c r="G449" s="71"/>
      <c r="H449" s="71"/>
      <c r="I449" s="368">
        <f>IF(Detailed_budget_table[[#This Row],[Unit Cost Available?]]="Yes",IFERROR(INDEX(unit_cost,MATCH(Detailed_budget_table[[#This Row],[Cost Item]],cost_item_lookup,0)),""),0)</f>
        <v>0</v>
      </c>
      <c r="J449" s="368">
        <f>IF(H449="Yes",IF(G449="","",INDEX(cost_item_lookup_table[Cost Unit],(MATCH(G449,cost_item_lookup_table[Cost Item],0)))),0)</f>
        <v>0</v>
      </c>
      <c r="K449" s="305"/>
      <c r="L449" s="305"/>
      <c r="M449" s="305"/>
      <c r="N449" s="305"/>
      <c r="O449" s="305"/>
      <c r="P449" s="305"/>
      <c r="Q449" s="305"/>
      <c r="R449" s="305"/>
      <c r="S449" s="305"/>
      <c r="T449" s="305"/>
      <c r="U449" s="307">
        <f t="shared" si="31"/>
        <v>0</v>
      </c>
      <c r="V449" s="307">
        <f t="shared" si="32"/>
        <v>0</v>
      </c>
      <c r="W449" s="307">
        <f t="shared" si="33"/>
        <v>0</v>
      </c>
      <c r="X449" s="307">
        <f t="shared" si="34"/>
        <v>0</v>
      </c>
      <c r="Y449" s="308">
        <f t="shared" si="35"/>
        <v>0</v>
      </c>
      <c r="Z449" s="377">
        <f>SUM(Detailed_budget_table[[#This Row],[Y1 Total Cost Budget Line]:[Y5 Total Cost Budget Line]])</f>
        <v>0</v>
      </c>
    </row>
    <row r="450" spans="2:26" ht="15" customHeight="1">
      <c r="B450" s="302"/>
      <c r="C450" s="71"/>
      <c r="D450" s="71"/>
      <c r="E450" s="71"/>
      <c r="F450" s="71"/>
      <c r="G450" s="71"/>
      <c r="H450" s="71"/>
      <c r="I450" s="368">
        <f>IF(Detailed_budget_table[[#This Row],[Unit Cost Available?]]="Yes",IFERROR(INDEX(unit_cost,MATCH(Detailed_budget_table[[#This Row],[Cost Item]],cost_item_lookup,0)),""),0)</f>
        <v>0</v>
      </c>
      <c r="J450" s="368">
        <f>IF(H450="Yes",IF(G450="","",INDEX(cost_item_lookup_table[Cost Unit],(MATCH(G450,cost_item_lookup_table[Cost Item],0)))),0)</f>
        <v>0</v>
      </c>
      <c r="K450" s="305"/>
      <c r="L450" s="305"/>
      <c r="M450" s="305"/>
      <c r="N450" s="305"/>
      <c r="O450" s="305"/>
      <c r="P450" s="305"/>
      <c r="Q450" s="305"/>
      <c r="R450" s="305"/>
      <c r="S450" s="305"/>
      <c r="T450" s="305"/>
      <c r="U450" s="307">
        <f t="shared" si="31"/>
        <v>0</v>
      </c>
      <c r="V450" s="307">
        <f t="shared" si="32"/>
        <v>0</v>
      </c>
      <c r="W450" s="307">
        <f t="shared" si="33"/>
        <v>0</v>
      </c>
      <c r="X450" s="307">
        <f t="shared" si="34"/>
        <v>0</v>
      </c>
      <c r="Y450" s="308">
        <f t="shared" si="35"/>
        <v>0</v>
      </c>
      <c r="Z450" s="377">
        <f>SUM(Detailed_budget_table[[#This Row],[Y1 Total Cost Budget Line]:[Y5 Total Cost Budget Line]])</f>
        <v>0</v>
      </c>
    </row>
    <row r="451" spans="2:26" ht="15" customHeight="1">
      <c r="B451" s="302"/>
      <c r="C451" s="71"/>
      <c r="D451" s="71"/>
      <c r="E451" s="71"/>
      <c r="F451" s="71"/>
      <c r="G451" s="71"/>
      <c r="H451" s="71"/>
      <c r="I451" s="368">
        <f>IF(Detailed_budget_table[[#This Row],[Unit Cost Available?]]="Yes",IFERROR(INDEX(unit_cost,MATCH(Detailed_budget_table[[#This Row],[Cost Item]],cost_item_lookup,0)),""),0)</f>
        <v>0</v>
      </c>
      <c r="J451" s="368">
        <f>IF(H451="Yes",IF(G451="","",INDEX(cost_item_lookup_table[Cost Unit],(MATCH(G451,cost_item_lookup_table[Cost Item],0)))),0)</f>
        <v>0</v>
      </c>
      <c r="K451" s="305"/>
      <c r="L451" s="305"/>
      <c r="M451" s="305"/>
      <c r="N451" s="305"/>
      <c r="O451" s="305"/>
      <c r="P451" s="305"/>
      <c r="Q451" s="305"/>
      <c r="R451" s="305"/>
      <c r="S451" s="305"/>
      <c r="T451" s="305"/>
      <c r="U451" s="307">
        <f t="shared" si="31"/>
        <v>0</v>
      </c>
      <c r="V451" s="307">
        <f t="shared" si="32"/>
        <v>0</v>
      </c>
      <c r="W451" s="307">
        <f t="shared" si="33"/>
        <v>0</v>
      </c>
      <c r="X451" s="307">
        <f t="shared" si="34"/>
        <v>0</v>
      </c>
      <c r="Y451" s="308">
        <f t="shared" si="35"/>
        <v>0</v>
      </c>
      <c r="Z451" s="377">
        <f>SUM(Detailed_budget_table[[#This Row],[Y1 Total Cost Budget Line]:[Y5 Total Cost Budget Line]])</f>
        <v>0</v>
      </c>
    </row>
    <row r="452" spans="2:26" ht="15" customHeight="1">
      <c r="B452" s="302"/>
      <c r="C452" s="71"/>
      <c r="D452" s="71"/>
      <c r="E452" s="71"/>
      <c r="F452" s="71"/>
      <c r="G452" s="71"/>
      <c r="H452" s="71"/>
      <c r="I452" s="368">
        <f>IF(Detailed_budget_table[[#This Row],[Unit Cost Available?]]="Yes",IFERROR(INDEX(unit_cost,MATCH(Detailed_budget_table[[#This Row],[Cost Item]],cost_item_lookup,0)),""),0)</f>
        <v>0</v>
      </c>
      <c r="J452" s="368">
        <f>IF(H452="Yes",IF(G452="","",INDEX(cost_item_lookup_table[Cost Unit],(MATCH(G452,cost_item_lookup_table[Cost Item],0)))),0)</f>
        <v>0</v>
      </c>
      <c r="K452" s="305"/>
      <c r="L452" s="305"/>
      <c r="M452" s="305"/>
      <c r="N452" s="305"/>
      <c r="O452" s="305"/>
      <c r="P452" s="305"/>
      <c r="Q452" s="305"/>
      <c r="R452" s="305"/>
      <c r="S452" s="305"/>
      <c r="T452" s="305"/>
      <c r="U452" s="307">
        <f t="shared" si="31"/>
        <v>0</v>
      </c>
      <c r="V452" s="307">
        <f t="shared" si="32"/>
        <v>0</v>
      </c>
      <c r="W452" s="307">
        <f t="shared" si="33"/>
        <v>0</v>
      </c>
      <c r="X452" s="307">
        <f t="shared" si="34"/>
        <v>0</v>
      </c>
      <c r="Y452" s="308">
        <f t="shared" si="35"/>
        <v>0</v>
      </c>
      <c r="Z452" s="377">
        <f>SUM(Detailed_budget_table[[#This Row],[Y1 Total Cost Budget Line]:[Y5 Total Cost Budget Line]])</f>
        <v>0</v>
      </c>
    </row>
    <row r="453" spans="2:26" ht="15" customHeight="1">
      <c r="B453" s="302"/>
      <c r="C453" s="71"/>
      <c r="D453" s="71"/>
      <c r="E453" s="71"/>
      <c r="F453" s="71"/>
      <c r="G453" s="71"/>
      <c r="H453" s="71"/>
      <c r="I453" s="368">
        <f>IF(Detailed_budget_table[[#This Row],[Unit Cost Available?]]="Yes",IFERROR(INDEX(unit_cost,MATCH(Detailed_budget_table[[#This Row],[Cost Item]],cost_item_lookup,0)),""),0)</f>
        <v>0</v>
      </c>
      <c r="J453" s="368">
        <f>IF(H453="Yes",IF(G453="","",INDEX(cost_item_lookup_table[Cost Unit],(MATCH(G453,cost_item_lookup_table[Cost Item],0)))),0)</f>
        <v>0</v>
      </c>
      <c r="K453" s="305"/>
      <c r="L453" s="305"/>
      <c r="M453" s="305"/>
      <c r="N453" s="305"/>
      <c r="O453" s="305"/>
      <c r="P453" s="305"/>
      <c r="Q453" s="305"/>
      <c r="R453" s="305"/>
      <c r="S453" s="305"/>
      <c r="T453" s="305"/>
      <c r="U453" s="307">
        <f t="shared" si="31"/>
        <v>0</v>
      </c>
      <c r="V453" s="307">
        <f t="shared" si="32"/>
        <v>0</v>
      </c>
      <c r="W453" s="307">
        <f t="shared" si="33"/>
        <v>0</v>
      </c>
      <c r="X453" s="307">
        <f t="shared" si="34"/>
        <v>0</v>
      </c>
      <c r="Y453" s="308">
        <f t="shared" si="35"/>
        <v>0</v>
      </c>
      <c r="Z453" s="377">
        <f>SUM(Detailed_budget_table[[#This Row],[Y1 Total Cost Budget Line]:[Y5 Total Cost Budget Line]])</f>
        <v>0</v>
      </c>
    </row>
    <row r="454" spans="2:26" ht="15" customHeight="1">
      <c r="B454" s="302"/>
      <c r="C454" s="71"/>
      <c r="D454" s="71"/>
      <c r="E454" s="71"/>
      <c r="F454" s="71"/>
      <c r="G454" s="71"/>
      <c r="H454" s="71"/>
      <c r="I454" s="368">
        <f>IF(Detailed_budget_table[[#This Row],[Unit Cost Available?]]="Yes",IFERROR(INDEX(unit_cost,MATCH(Detailed_budget_table[[#This Row],[Cost Item]],cost_item_lookup,0)),""),0)</f>
        <v>0</v>
      </c>
      <c r="J454" s="368">
        <f>IF(H454="Yes",IF(G454="","",INDEX(cost_item_lookup_table[Cost Unit],(MATCH(G454,cost_item_lookup_table[Cost Item],0)))),0)</f>
        <v>0</v>
      </c>
      <c r="K454" s="305"/>
      <c r="L454" s="305"/>
      <c r="M454" s="305"/>
      <c r="N454" s="305"/>
      <c r="O454" s="305"/>
      <c r="P454" s="305"/>
      <c r="Q454" s="305"/>
      <c r="R454" s="305"/>
      <c r="S454" s="305"/>
      <c r="T454" s="305"/>
      <c r="U454" s="307">
        <f t="shared" si="31"/>
        <v>0</v>
      </c>
      <c r="V454" s="307">
        <f t="shared" si="32"/>
        <v>0</v>
      </c>
      <c r="W454" s="307">
        <f t="shared" si="33"/>
        <v>0</v>
      </c>
      <c r="X454" s="307">
        <f t="shared" si="34"/>
        <v>0</v>
      </c>
      <c r="Y454" s="308">
        <f t="shared" si="35"/>
        <v>0</v>
      </c>
      <c r="Z454" s="377">
        <f>SUM(Detailed_budget_table[[#This Row],[Y1 Total Cost Budget Line]:[Y5 Total Cost Budget Line]])</f>
        <v>0</v>
      </c>
    </row>
    <row r="455" spans="2:26" ht="15" customHeight="1">
      <c r="B455" s="302"/>
      <c r="C455" s="71"/>
      <c r="D455" s="71"/>
      <c r="E455" s="71"/>
      <c r="F455" s="71"/>
      <c r="G455" s="71"/>
      <c r="H455" s="71"/>
      <c r="I455" s="368">
        <f>IF(Detailed_budget_table[[#This Row],[Unit Cost Available?]]="Yes",IFERROR(INDEX(unit_cost,MATCH(Detailed_budget_table[[#This Row],[Cost Item]],cost_item_lookup,0)),""),0)</f>
        <v>0</v>
      </c>
      <c r="J455" s="368">
        <f>IF(H455="Yes",IF(G455="","",INDEX(cost_item_lookup_table[Cost Unit],(MATCH(G455,cost_item_lookup_table[Cost Item],0)))),0)</f>
        <v>0</v>
      </c>
      <c r="K455" s="305"/>
      <c r="L455" s="305"/>
      <c r="M455" s="305"/>
      <c r="N455" s="305"/>
      <c r="O455" s="305"/>
      <c r="P455" s="305"/>
      <c r="Q455" s="305"/>
      <c r="R455" s="305"/>
      <c r="S455" s="305"/>
      <c r="T455" s="305"/>
      <c r="U455" s="307">
        <f t="shared" ref="U455:U518" si="36">IF(IF(OR(K455="",L455="",$I455=""),"",K455*L455*$I455)="",0,K455*L455*$I455)</f>
        <v>0</v>
      </c>
      <c r="V455" s="307">
        <f t="shared" ref="V455:V518" si="37">IF(IF(OR(M455="",N455="",$I455=""),"",M455*N455*$I455)="",0,M455*N455*$I455)</f>
        <v>0</v>
      </c>
      <c r="W455" s="307">
        <f t="shared" ref="W455:W518" si="38">IF(IF(OR(O455="",P455="",$I455=""),"",O455*P455*$I455)="",0,O455*P455*$I455)</f>
        <v>0</v>
      </c>
      <c r="X455" s="307">
        <f t="shared" ref="X455:X518" si="39">IF(IF(OR(Q455="",R455="",$I455=""),"",Q455*R455*$I455)="",0,Q455*R455*$I455)</f>
        <v>0</v>
      </c>
      <c r="Y455" s="308">
        <f t="shared" ref="Y455:Y518" si="40">IF(IF(OR(S455="",T455="",$I455=""),"",S455*T455*$I455)="",0,S455*T455*$I455)</f>
        <v>0</v>
      </c>
      <c r="Z455" s="377">
        <f>SUM(Detailed_budget_table[[#This Row],[Y1 Total Cost Budget Line]:[Y5 Total Cost Budget Line]])</f>
        <v>0</v>
      </c>
    </row>
    <row r="456" spans="2:26" ht="15" customHeight="1">
      <c r="B456" s="302"/>
      <c r="C456" s="71"/>
      <c r="D456" s="71"/>
      <c r="E456" s="71"/>
      <c r="F456" s="71"/>
      <c r="G456" s="71"/>
      <c r="H456" s="71"/>
      <c r="I456" s="368">
        <f>IF(Detailed_budget_table[[#This Row],[Unit Cost Available?]]="Yes",IFERROR(INDEX(unit_cost,MATCH(Detailed_budget_table[[#This Row],[Cost Item]],cost_item_lookup,0)),""),0)</f>
        <v>0</v>
      </c>
      <c r="J456" s="368">
        <f>IF(H456="Yes",IF(G456="","",INDEX(cost_item_lookup_table[Cost Unit],(MATCH(G456,cost_item_lookup_table[Cost Item],0)))),0)</f>
        <v>0</v>
      </c>
      <c r="K456" s="305"/>
      <c r="L456" s="305"/>
      <c r="M456" s="305"/>
      <c r="N456" s="305"/>
      <c r="O456" s="305"/>
      <c r="P456" s="305"/>
      <c r="Q456" s="305"/>
      <c r="R456" s="305"/>
      <c r="S456" s="305"/>
      <c r="T456" s="305"/>
      <c r="U456" s="307">
        <f t="shared" si="36"/>
        <v>0</v>
      </c>
      <c r="V456" s="307">
        <f t="shared" si="37"/>
        <v>0</v>
      </c>
      <c r="W456" s="307">
        <f t="shared" si="38"/>
        <v>0</v>
      </c>
      <c r="X456" s="307">
        <f t="shared" si="39"/>
        <v>0</v>
      </c>
      <c r="Y456" s="308">
        <f t="shared" si="40"/>
        <v>0</v>
      </c>
      <c r="Z456" s="377">
        <f>SUM(Detailed_budget_table[[#This Row],[Y1 Total Cost Budget Line]:[Y5 Total Cost Budget Line]])</f>
        <v>0</v>
      </c>
    </row>
    <row r="457" spans="2:26" ht="15" customHeight="1">
      <c r="B457" s="302"/>
      <c r="C457" s="71"/>
      <c r="D457" s="71"/>
      <c r="E457" s="71"/>
      <c r="F457" s="71"/>
      <c r="G457" s="71"/>
      <c r="H457" s="71"/>
      <c r="I457" s="368">
        <f>IF(Detailed_budget_table[[#This Row],[Unit Cost Available?]]="Yes",IFERROR(INDEX(unit_cost,MATCH(Detailed_budget_table[[#This Row],[Cost Item]],cost_item_lookup,0)),""),0)</f>
        <v>0</v>
      </c>
      <c r="J457" s="368">
        <f>IF(H457="Yes",IF(G457="","",INDEX(cost_item_lookup_table[Cost Unit],(MATCH(G457,cost_item_lookup_table[Cost Item],0)))),0)</f>
        <v>0</v>
      </c>
      <c r="K457" s="305"/>
      <c r="L457" s="305"/>
      <c r="M457" s="305"/>
      <c r="N457" s="305"/>
      <c r="O457" s="305"/>
      <c r="P457" s="305"/>
      <c r="Q457" s="305"/>
      <c r="R457" s="305"/>
      <c r="S457" s="305"/>
      <c r="T457" s="305"/>
      <c r="U457" s="307">
        <f t="shared" si="36"/>
        <v>0</v>
      </c>
      <c r="V457" s="307">
        <f t="shared" si="37"/>
        <v>0</v>
      </c>
      <c r="W457" s="307">
        <f t="shared" si="38"/>
        <v>0</v>
      </c>
      <c r="X457" s="307">
        <f t="shared" si="39"/>
        <v>0</v>
      </c>
      <c r="Y457" s="308">
        <f t="shared" si="40"/>
        <v>0</v>
      </c>
      <c r="Z457" s="377">
        <f>SUM(Detailed_budget_table[[#This Row],[Y1 Total Cost Budget Line]:[Y5 Total Cost Budget Line]])</f>
        <v>0</v>
      </c>
    </row>
    <row r="458" spans="2:26" ht="15" customHeight="1">
      <c r="B458" s="302"/>
      <c r="C458" s="71"/>
      <c r="D458" s="71"/>
      <c r="E458" s="71"/>
      <c r="F458" s="71"/>
      <c r="G458" s="71"/>
      <c r="H458" s="71"/>
      <c r="I458" s="368">
        <f>IF(Detailed_budget_table[[#This Row],[Unit Cost Available?]]="Yes",IFERROR(INDEX(unit_cost,MATCH(Detailed_budget_table[[#This Row],[Cost Item]],cost_item_lookup,0)),""),0)</f>
        <v>0</v>
      </c>
      <c r="J458" s="368">
        <f>IF(H458="Yes",IF(G458="","",INDEX(cost_item_lookup_table[Cost Unit],(MATCH(G458,cost_item_lookup_table[Cost Item],0)))),0)</f>
        <v>0</v>
      </c>
      <c r="K458" s="305"/>
      <c r="L458" s="305"/>
      <c r="M458" s="305"/>
      <c r="N458" s="305"/>
      <c r="O458" s="305"/>
      <c r="P458" s="305"/>
      <c r="Q458" s="305"/>
      <c r="R458" s="305"/>
      <c r="S458" s="305"/>
      <c r="T458" s="305"/>
      <c r="U458" s="307">
        <f t="shared" si="36"/>
        <v>0</v>
      </c>
      <c r="V458" s="307">
        <f t="shared" si="37"/>
        <v>0</v>
      </c>
      <c r="W458" s="307">
        <f t="shared" si="38"/>
        <v>0</v>
      </c>
      <c r="X458" s="307">
        <f t="shared" si="39"/>
        <v>0</v>
      </c>
      <c r="Y458" s="308">
        <f t="shared" si="40"/>
        <v>0</v>
      </c>
      <c r="Z458" s="377">
        <f>SUM(Detailed_budget_table[[#This Row],[Y1 Total Cost Budget Line]:[Y5 Total Cost Budget Line]])</f>
        <v>0</v>
      </c>
    </row>
    <row r="459" spans="2:26" ht="15" customHeight="1">
      <c r="B459" s="302"/>
      <c r="C459" s="71"/>
      <c r="D459" s="71"/>
      <c r="E459" s="71"/>
      <c r="F459" s="71"/>
      <c r="G459" s="71"/>
      <c r="H459" s="71"/>
      <c r="I459" s="368">
        <f>IF(Detailed_budget_table[[#This Row],[Unit Cost Available?]]="Yes",IFERROR(INDEX(unit_cost,MATCH(Detailed_budget_table[[#This Row],[Cost Item]],cost_item_lookup,0)),""),0)</f>
        <v>0</v>
      </c>
      <c r="J459" s="368">
        <f>IF(H459="Yes",IF(G459="","",INDEX(cost_item_lookup_table[Cost Unit],(MATCH(G459,cost_item_lookup_table[Cost Item],0)))),0)</f>
        <v>0</v>
      </c>
      <c r="K459" s="305"/>
      <c r="L459" s="305"/>
      <c r="M459" s="305"/>
      <c r="N459" s="305"/>
      <c r="O459" s="305"/>
      <c r="P459" s="305"/>
      <c r="Q459" s="305"/>
      <c r="R459" s="305"/>
      <c r="S459" s="305"/>
      <c r="T459" s="305"/>
      <c r="U459" s="307">
        <f t="shared" si="36"/>
        <v>0</v>
      </c>
      <c r="V459" s="307">
        <f t="shared" si="37"/>
        <v>0</v>
      </c>
      <c r="W459" s="307">
        <f t="shared" si="38"/>
        <v>0</v>
      </c>
      <c r="X459" s="307">
        <f t="shared" si="39"/>
        <v>0</v>
      </c>
      <c r="Y459" s="308">
        <f t="shared" si="40"/>
        <v>0</v>
      </c>
      <c r="Z459" s="377">
        <f>SUM(Detailed_budget_table[[#This Row],[Y1 Total Cost Budget Line]:[Y5 Total Cost Budget Line]])</f>
        <v>0</v>
      </c>
    </row>
    <row r="460" spans="2:26" ht="15" customHeight="1">
      <c r="B460" s="302"/>
      <c r="C460" s="71"/>
      <c r="D460" s="71"/>
      <c r="E460" s="71"/>
      <c r="F460" s="71"/>
      <c r="G460" s="71"/>
      <c r="H460" s="71"/>
      <c r="I460" s="368">
        <f>IF(Detailed_budget_table[[#This Row],[Unit Cost Available?]]="Yes",IFERROR(INDEX(unit_cost,MATCH(Detailed_budget_table[[#This Row],[Cost Item]],cost_item_lookup,0)),""),0)</f>
        <v>0</v>
      </c>
      <c r="J460" s="368">
        <f>IF(H460="Yes",IF(G460="","",INDEX(cost_item_lookup_table[Cost Unit],(MATCH(G460,cost_item_lookup_table[Cost Item],0)))),0)</f>
        <v>0</v>
      </c>
      <c r="K460" s="305"/>
      <c r="L460" s="305"/>
      <c r="M460" s="305"/>
      <c r="N460" s="305"/>
      <c r="O460" s="305"/>
      <c r="P460" s="305"/>
      <c r="Q460" s="305"/>
      <c r="R460" s="305"/>
      <c r="S460" s="305"/>
      <c r="T460" s="305"/>
      <c r="U460" s="307">
        <f t="shared" si="36"/>
        <v>0</v>
      </c>
      <c r="V460" s="307">
        <f t="shared" si="37"/>
        <v>0</v>
      </c>
      <c r="W460" s="307">
        <f t="shared" si="38"/>
        <v>0</v>
      </c>
      <c r="X460" s="307">
        <f t="shared" si="39"/>
        <v>0</v>
      </c>
      <c r="Y460" s="308">
        <f t="shared" si="40"/>
        <v>0</v>
      </c>
      <c r="Z460" s="377">
        <f>SUM(Detailed_budget_table[[#This Row],[Y1 Total Cost Budget Line]:[Y5 Total Cost Budget Line]])</f>
        <v>0</v>
      </c>
    </row>
    <row r="461" spans="2:26" ht="15" customHeight="1">
      <c r="B461" s="302"/>
      <c r="C461" s="71"/>
      <c r="D461" s="71"/>
      <c r="E461" s="71"/>
      <c r="F461" s="71"/>
      <c r="G461" s="71"/>
      <c r="H461" s="71"/>
      <c r="I461" s="368">
        <f>IF(Detailed_budget_table[[#This Row],[Unit Cost Available?]]="Yes",IFERROR(INDEX(unit_cost,MATCH(Detailed_budget_table[[#This Row],[Cost Item]],cost_item_lookup,0)),""),0)</f>
        <v>0</v>
      </c>
      <c r="J461" s="368">
        <f>IF(H461="Yes",IF(G461="","",INDEX(cost_item_lookup_table[Cost Unit],(MATCH(G461,cost_item_lookup_table[Cost Item],0)))),0)</f>
        <v>0</v>
      </c>
      <c r="K461" s="305"/>
      <c r="L461" s="305"/>
      <c r="M461" s="305"/>
      <c r="N461" s="305"/>
      <c r="O461" s="305"/>
      <c r="P461" s="305"/>
      <c r="Q461" s="305"/>
      <c r="R461" s="305"/>
      <c r="S461" s="305"/>
      <c r="T461" s="305"/>
      <c r="U461" s="307">
        <f t="shared" si="36"/>
        <v>0</v>
      </c>
      <c r="V461" s="307">
        <f t="shared" si="37"/>
        <v>0</v>
      </c>
      <c r="W461" s="307">
        <f t="shared" si="38"/>
        <v>0</v>
      </c>
      <c r="X461" s="307">
        <f t="shared" si="39"/>
        <v>0</v>
      </c>
      <c r="Y461" s="308">
        <f t="shared" si="40"/>
        <v>0</v>
      </c>
      <c r="Z461" s="377">
        <f>SUM(Detailed_budget_table[[#This Row],[Y1 Total Cost Budget Line]:[Y5 Total Cost Budget Line]])</f>
        <v>0</v>
      </c>
    </row>
    <row r="462" spans="2:26" ht="15" customHeight="1">
      <c r="B462" s="302"/>
      <c r="C462" s="71"/>
      <c r="D462" s="71"/>
      <c r="E462" s="71"/>
      <c r="F462" s="71"/>
      <c r="G462" s="71"/>
      <c r="H462" s="71"/>
      <c r="I462" s="368">
        <f>IF(Detailed_budget_table[[#This Row],[Unit Cost Available?]]="Yes",IFERROR(INDEX(unit_cost,MATCH(Detailed_budget_table[[#This Row],[Cost Item]],cost_item_lookup,0)),""),0)</f>
        <v>0</v>
      </c>
      <c r="J462" s="368">
        <f>IF(H462="Yes",IF(G462="","",INDEX(cost_item_lookup_table[Cost Unit],(MATCH(G462,cost_item_lookup_table[Cost Item],0)))),0)</f>
        <v>0</v>
      </c>
      <c r="K462" s="305"/>
      <c r="L462" s="305"/>
      <c r="M462" s="305"/>
      <c r="N462" s="305"/>
      <c r="O462" s="305"/>
      <c r="P462" s="305"/>
      <c r="Q462" s="305"/>
      <c r="R462" s="305"/>
      <c r="S462" s="305"/>
      <c r="T462" s="305"/>
      <c r="U462" s="307">
        <f t="shared" si="36"/>
        <v>0</v>
      </c>
      <c r="V462" s="307">
        <f t="shared" si="37"/>
        <v>0</v>
      </c>
      <c r="W462" s="307">
        <f t="shared" si="38"/>
        <v>0</v>
      </c>
      <c r="X462" s="307">
        <f t="shared" si="39"/>
        <v>0</v>
      </c>
      <c r="Y462" s="308">
        <f t="shared" si="40"/>
        <v>0</v>
      </c>
      <c r="Z462" s="377">
        <f>SUM(Detailed_budget_table[[#This Row],[Y1 Total Cost Budget Line]:[Y5 Total Cost Budget Line]])</f>
        <v>0</v>
      </c>
    </row>
    <row r="463" spans="2:26" ht="15" customHeight="1">
      <c r="B463" s="302"/>
      <c r="C463" s="71"/>
      <c r="D463" s="71"/>
      <c r="E463" s="71"/>
      <c r="F463" s="71"/>
      <c r="G463" s="71"/>
      <c r="H463" s="71"/>
      <c r="I463" s="368">
        <f>IF(Detailed_budget_table[[#This Row],[Unit Cost Available?]]="Yes",IFERROR(INDEX(unit_cost,MATCH(Detailed_budget_table[[#This Row],[Cost Item]],cost_item_lookup,0)),""),0)</f>
        <v>0</v>
      </c>
      <c r="J463" s="368">
        <f>IF(H463="Yes",IF(G463="","",INDEX(cost_item_lookup_table[Cost Unit],(MATCH(G463,cost_item_lookup_table[Cost Item],0)))),0)</f>
        <v>0</v>
      </c>
      <c r="K463" s="305"/>
      <c r="L463" s="305"/>
      <c r="M463" s="305"/>
      <c r="N463" s="305"/>
      <c r="O463" s="305"/>
      <c r="P463" s="305"/>
      <c r="Q463" s="305"/>
      <c r="R463" s="305"/>
      <c r="S463" s="305"/>
      <c r="T463" s="305"/>
      <c r="U463" s="307">
        <f t="shared" si="36"/>
        <v>0</v>
      </c>
      <c r="V463" s="307">
        <f t="shared" si="37"/>
        <v>0</v>
      </c>
      <c r="W463" s="307">
        <f t="shared" si="38"/>
        <v>0</v>
      </c>
      <c r="X463" s="307">
        <f t="shared" si="39"/>
        <v>0</v>
      </c>
      <c r="Y463" s="308">
        <f t="shared" si="40"/>
        <v>0</v>
      </c>
      <c r="Z463" s="377">
        <f>SUM(Detailed_budget_table[[#This Row],[Y1 Total Cost Budget Line]:[Y5 Total Cost Budget Line]])</f>
        <v>0</v>
      </c>
    </row>
    <row r="464" spans="2:26" ht="15" customHeight="1">
      <c r="B464" s="302"/>
      <c r="C464" s="71"/>
      <c r="D464" s="71"/>
      <c r="E464" s="71"/>
      <c r="F464" s="71"/>
      <c r="G464" s="71"/>
      <c r="H464" s="71"/>
      <c r="I464" s="368">
        <f>IF(Detailed_budget_table[[#This Row],[Unit Cost Available?]]="Yes",IFERROR(INDEX(unit_cost,MATCH(Detailed_budget_table[[#This Row],[Cost Item]],cost_item_lookup,0)),""),0)</f>
        <v>0</v>
      </c>
      <c r="J464" s="368">
        <f>IF(H464="Yes",IF(G464="","",INDEX(cost_item_lookup_table[Cost Unit],(MATCH(G464,cost_item_lookup_table[Cost Item],0)))),0)</f>
        <v>0</v>
      </c>
      <c r="K464" s="305"/>
      <c r="L464" s="305"/>
      <c r="M464" s="305"/>
      <c r="N464" s="305"/>
      <c r="O464" s="305"/>
      <c r="P464" s="305"/>
      <c r="Q464" s="305"/>
      <c r="R464" s="305"/>
      <c r="S464" s="305"/>
      <c r="T464" s="305"/>
      <c r="U464" s="307">
        <f t="shared" si="36"/>
        <v>0</v>
      </c>
      <c r="V464" s="307">
        <f t="shared" si="37"/>
        <v>0</v>
      </c>
      <c r="W464" s="307">
        <f t="shared" si="38"/>
        <v>0</v>
      </c>
      <c r="X464" s="307">
        <f t="shared" si="39"/>
        <v>0</v>
      </c>
      <c r="Y464" s="308">
        <f t="shared" si="40"/>
        <v>0</v>
      </c>
      <c r="Z464" s="377">
        <f>SUM(Detailed_budget_table[[#This Row],[Y1 Total Cost Budget Line]:[Y5 Total Cost Budget Line]])</f>
        <v>0</v>
      </c>
    </row>
    <row r="465" spans="2:26" ht="15" customHeight="1">
      <c r="B465" s="302"/>
      <c r="C465" s="71"/>
      <c r="D465" s="71"/>
      <c r="E465" s="71"/>
      <c r="F465" s="71"/>
      <c r="G465" s="71"/>
      <c r="H465" s="71"/>
      <c r="I465" s="368">
        <f>IF(Detailed_budget_table[[#This Row],[Unit Cost Available?]]="Yes",IFERROR(INDEX(unit_cost,MATCH(Detailed_budget_table[[#This Row],[Cost Item]],cost_item_lookup,0)),""),0)</f>
        <v>0</v>
      </c>
      <c r="J465" s="368">
        <f>IF(H465="Yes",IF(G465="","",INDEX(cost_item_lookup_table[Cost Unit],(MATCH(G465,cost_item_lookup_table[Cost Item],0)))),0)</f>
        <v>0</v>
      </c>
      <c r="K465" s="305"/>
      <c r="L465" s="305"/>
      <c r="M465" s="305"/>
      <c r="N465" s="305"/>
      <c r="O465" s="305"/>
      <c r="P465" s="305"/>
      <c r="Q465" s="305"/>
      <c r="R465" s="305"/>
      <c r="S465" s="305"/>
      <c r="T465" s="305"/>
      <c r="U465" s="307">
        <f t="shared" si="36"/>
        <v>0</v>
      </c>
      <c r="V465" s="307">
        <f t="shared" si="37"/>
        <v>0</v>
      </c>
      <c r="W465" s="307">
        <f t="shared" si="38"/>
        <v>0</v>
      </c>
      <c r="X465" s="307">
        <f t="shared" si="39"/>
        <v>0</v>
      </c>
      <c r="Y465" s="308">
        <f t="shared" si="40"/>
        <v>0</v>
      </c>
      <c r="Z465" s="377">
        <f>SUM(Detailed_budget_table[[#This Row],[Y1 Total Cost Budget Line]:[Y5 Total Cost Budget Line]])</f>
        <v>0</v>
      </c>
    </row>
    <row r="466" spans="2:26" ht="15" customHeight="1">
      <c r="B466" s="302"/>
      <c r="C466" s="71"/>
      <c r="D466" s="71"/>
      <c r="E466" s="71"/>
      <c r="F466" s="71"/>
      <c r="G466" s="71"/>
      <c r="H466" s="71"/>
      <c r="I466" s="368">
        <f>IF(Detailed_budget_table[[#This Row],[Unit Cost Available?]]="Yes",IFERROR(INDEX(unit_cost,MATCH(Detailed_budget_table[[#This Row],[Cost Item]],cost_item_lookup,0)),""),0)</f>
        <v>0</v>
      </c>
      <c r="J466" s="368">
        <f>IF(H466="Yes",IF(G466="","",INDEX(cost_item_lookup_table[Cost Unit],(MATCH(G466,cost_item_lookup_table[Cost Item],0)))),0)</f>
        <v>0</v>
      </c>
      <c r="K466" s="305"/>
      <c r="L466" s="305"/>
      <c r="M466" s="305"/>
      <c r="N466" s="305"/>
      <c r="O466" s="305"/>
      <c r="P466" s="305"/>
      <c r="Q466" s="305"/>
      <c r="R466" s="305"/>
      <c r="S466" s="305"/>
      <c r="T466" s="305"/>
      <c r="U466" s="307">
        <f t="shared" si="36"/>
        <v>0</v>
      </c>
      <c r="V466" s="307">
        <f t="shared" si="37"/>
        <v>0</v>
      </c>
      <c r="W466" s="307">
        <f t="shared" si="38"/>
        <v>0</v>
      </c>
      <c r="X466" s="307">
        <f t="shared" si="39"/>
        <v>0</v>
      </c>
      <c r="Y466" s="308">
        <f t="shared" si="40"/>
        <v>0</v>
      </c>
      <c r="Z466" s="377">
        <f>SUM(Detailed_budget_table[[#This Row],[Y1 Total Cost Budget Line]:[Y5 Total Cost Budget Line]])</f>
        <v>0</v>
      </c>
    </row>
    <row r="467" spans="2:26" ht="15" customHeight="1">
      <c r="B467" s="302"/>
      <c r="C467" s="71"/>
      <c r="D467" s="71"/>
      <c r="E467" s="71"/>
      <c r="F467" s="71"/>
      <c r="G467" s="71"/>
      <c r="H467" s="71"/>
      <c r="I467" s="368">
        <f>IF(Detailed_budget_table[[#This Row],[Unit Cost Available?]]="Yes",IFERROR(INDEX(unit_cost,MATCH(Detailed_budget_table[[#This Row],[Cost Item]],cost_item_lookup,0)),""),0)</f>
        <v>0</v>
      </c>
      <c r="J467" s="368">
        <f>IF(H467="Yes",IF(G467="","",INDEX(cost_item_lookup_table[Cost Unit],(MATCH(G467,cost_item_lookup_table[Cost Item],0)))),0)</f>
        <v>0</v>
      </c>
      <c r="K467" s="305"/>
      <c r="L467" s="305"/>
      <c r="M467" s="305"/>
      <c r="N467" s="305"/>
      <c r="O467" s="305"/>
      <c r="P467" s="305"/>
      <c r="Q467" s="305"/>
      <c r="R467" s="305"/>
      <c r="S467" s="305"/>
      <c r="T467" s="305"/>
      <c r="U467" s="307">
        <f t="shared" si="36"/>
        <v>0</v>
      </c>
      <c r="V467" s="307">
        <f t="shared" si="37"/>
        <v>0</v>
      </c>
      <c r="W467" s="307">
        <f t="shared" si="38"/>
        <v>0</v>
      </c>
      <c r="X467" s="307">
        <f t="shared" si="39"/>
        <v>0</v>
      </c>
      <c r="Y467" s="308">
        <f t="shared" si="40"/>
        <v>0</v>
      </c>
      <c r="Z467" s="377">
        <f>SUM(Detailed_budget_table[[#This Row],[Y1 Total Cost Budget Line]:[Y5 Total Cost Budget Line]])</f>
        <v>0</v>
      </c>
    </row>
    <row r="468" spans="2:26" ht="15" customHeight="1">
      <c r="B468" s="302"/>
      <c r="C468" s="71"/>
      <c r="D468" s="71"/>
      <c r="E468" s="71"/>
      <c r="F468" s="71"/>
      <c r="G468" s="71"/>
      <c r="H468" s="71"/>
      <c r="I468" s="368">
        <f>IF(Detailed_budget_table[[#This Row],[Unit Cost Available?]]="Yes",IFERROR(INDEX(unit_cost,MATCH(Detailed_budget_table[[#This Row],[Cost Item]],cost_item_lookup,0)),""),0)</f>
        <v>0</v>
      </c>
      <c r="J468" s="368">
        <f>IF(H468="Yes",IF(G468="","",INDEX(cost_item_lookup_table[Cost Unit],(MATCH(G468,cost_item_lookup_table[Cost Item],0)))),0)</f>
        <v>0</v>
      </c>
      <c r="K468" s="305"/>
      <c r="L468" s="305"/>
      <c r="M468" s="305"/>
      <c r="N468" s="305"/>
      <c r="O468" s="305"/>
      <c r="P468" s="305"/>
      <c r="Q468" s="305"/>
      <c r="R468" s="305"/>
      <c r="S468" s="305"/>
      <c r="T468" s="305"/>
      <c r="U468" s="307">
        <f t="shared" si="36"/>
        <v>0</v>
      </c>
      <c r="V468" s="307">
        <f t="shared" si="37"/>
        <v>0</v>
      </c>
      <c r="W468" s="307">
        <f t="shared" si="38"/>
        <v>0</v>
      </c>
      <c r="X468" s="307">
        <f t="shared" si="39"/>
        <v>0</v>
      </c>
      <c r="Y468" s="308">
        <f t="shared" si="40"/>
        <v>0</v>
      </c>
      <c r="Z468" s="377">
        <f>SUM(Detailed_budget_table[[#This Row],[Y1 Total Cost Budget Line]:[Y5 Total Cost Budget Line]])</f>
        <v>0</v>
      </c>
    </row>
    <row r="469" spans="2:26" ht="15" customHeight="1">
      <c r="B469" s="302"/>
      <c r="C469" s="71"/>
      <c r="D469" s="71"/>
      <c r="E469" s="71"/>
      <c r="F469" s="71"/>
      <c r="G469" s="71"/>
      <c r="H469" s="71"/>
      <c r="I469" s="368">
        <f>IF(Detailed_budget_table[[#This Row],[Unit Cost Available?]]="Yes",IFERROR(INDEX(unit_cost,MATCH(Detailed_budget_table[[#This Row],[Cost Item]],cost_item_lookup,0)),""),0)</f>
        <v>0</v>
      </c>
      <c r="J469" s="368">
        <f>IF(H469="Yes",IF(G469="","",INDEX(cost_item_lookup_table[Cost Unit],(MATCH(G469,cost_item_lookup_table[Cost Item],0)))),0)</f>
        <v>0</v>
      </c>
      <c r="K469" s="305"/>
      <c r="L469" s="305"/>
      <c r="M469" s="305"/>
      <c r="N469" s="305"/>
      <c r="O469" s="305"/>
      <c r="P469" s="305"/>
      <c r="Q469" s="305"/>
      <c r="R469" s="305"/>
      <c r="S469" s="305"/>
      <c r="T469" s="305"/>
      <c r="U469" s="307">
        <f t="shared" si="36"/>
        <v>0</v>
      </c>
      <c r="V469" s="307">
        <f t="shared" si="37"/>
        <v>0</v>
      </c>
      <c r="W469" s="307">
        <f t="shared" si="38"/>
        <v>0</v>
      </c>
      <c r="X469" s="307">
        <f t="shared" si="39"/>
        <v>0</v>
      </c>
      <c r="Y469" s="308">
        <f t="shared" si="40"/>
        <v>0</v>
      </c>
      <c r="Z469" s="377">
        <f>SUM(Detailed_budget_table[[#This Row],[Y1 Total Cost Budget Line]:[Y5 Total Cost Budget Line]])</f>
        <v>0</v>
      </c>
    </row>
    <row r="470" spans="2:26" ht="15" customHeight="1">
      <c r="B470" s="302"/>
      <c r="C470" s="71"/>
      <c r="D470" s="71"/>
      <c r="E470" s="71"/>
      <c r="F470" s="71"/>
      <c r="G470" s="71"/>
      <c r="H470" s="71"/>
      <c r="I470" s="368">
        <f>IF(Detailed_budget_table[[#This Row],[Unit Cost Available?]]="Yes",IFERROR(INDEX(unit_cost,MATCH(Detailed_budget_table[[#This Row],[Cost Item]],cost_item_lookup,0)),""),0)</f>
        <v>0</v>
      </c>
      <c r="J470" s="368">
        <f>IF(H470="Yes",IF(G470="","",INDEX(cost_item_lookup_table[Cost Unit],(MATCH(G470,cost_item_lookup_table[Cost Item],0)))),0)</f>
        <v>0</v>
      </c>
      <c r="K470" s="305"/>
      <c r="L470" s="305"/>
      <c r="M470" s="305"/>
      <c r="N470" s="305"/>
      <c r="O470" s="305"/>
      <c r="P470" s="305"/>
      <c r="Q470" s="305"/>
      <c r="R470" s="305"/>
      <c r="S470" s="305"/>
      <c r="T470" s="305"/>
      <c r="U470" s="307">
        <f t="shared" si="36"/>
        <v>0</v>
      </c>
      <c r="V470" s="307">
        <f t="shared" si="37"/>
        <v>0</v>
      </c>
      <c r="W470" s="307">
        <f t="shared" si="38"/>
        <v>0</v>
      </c>
      <c r="X470" s="307">
        <f t="shared" si="39"/>
        <v>0</v>
      </c>
      <c r="Y470" s="308">
        <f t="shared" si="40"/>
        <v>0</v>
      </c>
      <c r="Z470" s="377">
        <f>SUM(Detailed_budget_table[[#This Row],[Y1 Total Cost Budget Line]:[Y5 Total Cost Budget Line]])</f>
        <v>0</v>
      </c>
    </row>
    <row r="471" spans="2:26" ht="15" customHeight="1">
      <c r="B471" s="302"/>
      <c r="C471" s="71"/>
      <c r="D471" s="71"/>
      <c r="E471" s="71"/>
      <c r="F471" s="71"/>
      <c r="G471" s="71"/>
      <c r="H471" s="71"/>
      <c r="I471" s="368">
        <f>IF(Detailed_budget_table[[#This Row],[Unit Cost Available?]]="Yes",IFERROR(INDEX(unit_cost,MATCH(Detailed_budget_table[[#This Row],[Cost Item]],cost_item_lookup,0)),""),0)</f>
        <v>0</v>
      </c>
      <c r="J471" s="368">
        <f>IF(H471="Yes",IF(G471="","",INDEX(cost_item_lookup_table[Cost Unit],(MATCH(G471,cost_item_lookup_table[Cost Item],0)))),0)</f>
        <v>0</v>
      </c>
      <c r="K471" s="305"/>
      <c r="L471" s="305"/>
      <c r="M471" s="305"/>
      <c r="N471" s="305"/>
      <c r="O471" s="305"/>
      <c r="P471" s="305"/>
      <c r="Q471" s="305"/>
      <c r="R471" s="305"/>
      <c r="S471" s="305"/>
      <c r="T471" s="305"/>
      <c r="U471" s="307">
        <f t="shared" si="36"/>
        <v>0</v>
      </c>
      <c r="V471" s="307">
        <f t="shared" si="37"/>
        <v>0</v>
      </c>
      <c r="W471" s="307">
        <f t="shared" si="38"/>
        <v>0</v>
      </c>
      <c r="X471" s="307">
        <f t="shared" si="39"/>
        <v>0</v>
      </c>
      <c r="Y471" s="308">
        <f t="shared" si="40"/>
        <v>0</v>
      </c>
      <c r="Z471" s="377">
        <f>SUM(Detailed_budget_table[[#This Row],[Y1 Total Cost Budget Line]:[Y5 Total Cost Budget Line]])</f>
        <v>0</v>
      </c>
    </row>
    <row r="472" spans="2:26" ht="15" customHeight="1">
      <c r="B472" s="302"/>
      <c r="C472" s="71"/>
      <c r="D472" s="71"/>
      <c r="E472" s="71"/>
      <c r="F472" s="71"/>
      <c r="G472" s="71"/>
      <c r="H472" s="71"/>
      <c r="I472" s="368">
        <f>IF(Detailed_budget_table[[#This Row],[Unit Cost Available?]]="Yes",IFERROR(INDEX(unit_cost,MATCH(Detailed_budget_table[[#This Row],[Cost Item]],cost_item_lookup,0)),""),0)</f>
        <v>0</v>
      </c>
      <c r="J472" s="368">
        <f>IF(H472="Yes",IF(G472="","",INDEX(cost_item_lookup_table[Cost Unit],(MATCH(G472,cost_item_lookup_table[Cost Item],0)))),0)</f>
        <v>0</v>
      </c>
      <c r="K472" s="305"/>
      <c r="L472" s="305"/>
      <c r="M472" s="305"/>
      <c r="N472" s="305"/>
      <c r="O472" s="305"/>
      <c r="P472" s="305"/>
      <c r="Q472" s="305"/>
      <c r="R472" s="305"/>
      <c r="S472" s="305"/>
      <c r="T472" s="305"/>
      <c r="U472" s="307">
        <f t="shared" si="36"/>
        <v>0</v>
      </c>
      <c r="V472" s="307">
        <f t="shared" si="37"/>
        <v>0</v>
      </c>
      <c r="W472" s="307">
        <f t="shared" si="38"/>
        <v>0</v>
      </c>
      <c r="X472" s="307">
        <f t="shared" si="39"/>
        <v>0</v>
      </c>
      <c r="Y472" s="308">
        <f t="shared" si="40"/>
        <v>0</v>
      </c>
      <c r="Z472" s="377">
        <f>SUM(Detailed_budget_table[[#This Row],[Y1 Total Cost Budget Line]:[Y5 Total Cost Budget Line]])</f>
        <v>0</v>
      </c>
    </row>
    <row r="473" spans="2:26" ht="15" customHeight="1">
      <c r="B473" s="302"/>
      <c r="C473" s="71"/>
      <c r="D473" s="71"/>
      <c r="E473" s="71"/>
      <c r="F473" s="71"/>
      <c r="G473" s="71"/>
      <c r="H473" s="71"/>
      <c r="I473" s="368">
        <f>IF(Detailed_budget_table[[#This Row],[Unit Cost Available?]]="Yes",IFERROR(INDEX(unit_cost,MATCH(Detailed_budget_table[[#This Row],[Cost Item]],cost_item_lookup,0)),""),0)</f>
        <v>0</v>
      </c>
      <c r="J473" s="368">
        <f>IF(H473="Yes",IF(G473="","",INDEX(cost_item_lookup_table[Cost Unit],(MATCH(G473,cost_item_lookup_table[Cost Item],0)))),0)</f>
        <v>0</v>
      </c>
      <c r="K473" s="305"/>
      <c r="L473" s="305"/>
      <c r="M473" s="305"/>
      <c r="N473" s="305"/>
      <c r="O473" s="305"/>
      <c r="P473" s="305"/>
      <c r="Q473" s="305"/>
      <c r="R473" s="305"/>
      <c r="S473" s="305"/>
      <c r="T473" s="305"/>
      <c r="U473" s="307">
        <f t="shared" si="36"/>
        <v>0</v>
      </c>
      <c r="V473" s="307">
        <f t="shared" si="37"/>
        <v>0</v>
      </c>
      <c r="W473" s="307">
        <f t="shared" si="38"/>
        <v>0</v>
      </c>
      <c r="X473" s="307">
        <f t="shared" si="39"/>
        <v>0</v>
      </c>
      <c r="Y473" s="308">
        <f t="shared" si="40"/>
        <v>0</v>
      </c>
      <c r="Z473" s="377">
        <f>SUM(Detailed_budget_table[[#This Row],[Y1 Total Cost Budget Line]:[Y5 Total Cost Budget Line]])</f>
        <v>0</v>
      </c>
    </row>
    <row r="474" spans="2:26" ht="15" customHeight="1">
      <c r="B474" s="302"/>
      <c r="C474" s="71"/>
      <c r="D474" s="71"/>
      <c r="E474" s="71"/>
      <c r="F474" s="71"/>
      <c r="G474" s="71"/>
      <c r="H474" s="71"/>
      <c r="I474" s="368">
        <f>IF(Detailed_budget_table[[#This Row],[Unit Cost Available?]]="Yes",IFERROR(INDEX(unit_cost,MATCH(Detailed_budget_table[[#This Row],[Cost Item]],cost_item_lookup,0)),""),0)</f>
        <v>0</v>
      </c>
      <c r="J474" s="368">
        <f>IF(H474="Yes",IF(G474="","",INDEX(cost_item_lookup_table[Cost Unit],(MATCH(G474,cost_item_lookup_table[Cost Item],0)))),0)</f>
        <v>0</v>
      </c>
      <c r="K474" s="305"/>
      <c r="L474" s="305"/>
      <c r="M474" s="305"/>
      <c r="N474" s="305"/>
      <c r="O474" s="305"/>
      <c r="P474" s="305"/>
      <c r="Q474" s="305"/>
      <c r="R474" s="305"/>
      <c r="S474" s="305"/>
      <c r="T474" s="305"/>
      <c r="U474" s="307">
        <f t="shared" si="36"/>
        <v>0</v>
      </c>
      <c r="V474" s="307">
        <f t="shared" si="37"/>
        <v>0</v>
      </c>
      <c r="W474" s="307">
        <f t="shared" si="38"/>
        <v>0</v>
      </c>
      <c r="X474" s="307">
        <f t="shared" si="39"/>
        <v>0</v>
      </c>
      <c r="Y474" s="308">
        <f t="shared" si="40"/>
        <v>0</v>
      </c>
      <c r="Z474" s="377">
        <f>SUM(Detailed_budget_table[[#This Row],[Y1 Total Cost Budget Line]:[Y5 Total Cost Budget Line]])</f>
        <v>0</v>
      </c>
    </row>
    <row r="475" spans="2:26" ht="15" customHeight="1">
      <c r="B475" s="302"/>
      <c r="C475" s="71"/>
      <c r="D475" s="71"/>
      <c r="E475" s="71"/>
      <c r="F475" s="71"/>
      <c r="G475" s="71"/>
      <c r="H475" s="71"/>
      <c r="I475" s="368">
        <f>IF(Detailed_budget_table[[#This Row],[Unit Cost Available?]]="Yes",IFERROR(INDEX(unit_cost,MATCH(Detailed_budget_table[[#This Row],[Cost Item]],cost_item_lookup,0)),""),0)</f>
        <v>0</v>
      </c>
      <c r="J475" s="368">
        <f>IF(H475="Yes",IF(G475="","",INDEX(cost_item_lookup_table[Cost Unit],(MATCH(G475,cost_item_lookup_table[Cost Item],0)))),0)</f>
        <v>0</v>
      </c>
      <c r="K475" s="305"/>
      <c r="L475" s="305"/>
      <c r="M475" s="305"/>
      <c r="N475" s="305"/>
      <c r="O475" s="305"/>
      <c r="P475" s="305"/>
      <c r="Q475" s="305"/>
      <c r="R475" s="305"/>
      <c r="S475" s="305"/>
      <c r="T475" s="305"/>
      <c r="U475" s="307">
        <f t="shared" si="36"/>
        <v>0</v>
      </c>
      <c r="V475" s="307">
        <f t="shared" si="37"/>
        <v>0</v>
      </c>
      <c r="W475" s="307">
        <f t="shared" si="38"/>
        <v>0</v>
      </c>
      <c r="X475" s="307">
        <f t="shared" si="39"/>
        <v>0</v>
      </c>
      <c r="Y475" s="308">
        <f t="shared" si="40"/>
        <v>0</v>
      </c>
      <c r="Z475" s="377">
        <f>SUM(Detailed_budget_table[[#This Row],[Y1 Total Cost Budget Line]:[Y5 Total Cost Budget Line]])</f>
        <v>0</v>
      </c>
    </row>
    <row r="476" spans="2:26" ht="15" customHeight="1">
      <c r="B476" s="302"/>
      <c r="C476" s="71"/>
      <c r="D476" s="71"/>
      <c r="E476" s="71"/>
      <c r="F476" s="71"/>
      <c r="G476" s="71"/>
      <c r="H476" s="71"/>
      <c r="I476" s="368">
        <f>IF(Detailed_budget_table[[#This Row],[Unit Cost Available?]]="Yes",IFERROR(INDEX(unit_cost,MATCH(Detailed_budget_table[[#This Row],[Cost Item]],cost_item_lookup,0)),""),0)</f>
        <v>0</v>
      </c>
      <c r="J476" s="368">
        <f>IF(H476="Yes",IF(G476="","",INDEX(cost_item_lookup_table[Cost Unit],(MATCH(G476,cost_item_lookup_table[Cost Item],0)))),0)</f>
        <v>0</v>
      </c>
      <c r="K476" s="305"/>
      <c r="L476" s="305"/>
      <c r="M476" s="305"/>
      <c r="N476" s="305"/>
      <c r="O476" s="305"/>
      <c r="P476" s="305"/>
      <c r="Q476" s="305"/>
      <c r="R476" s="305"/>
      <c r="S476" s="305"/>
      <c r="T476" s="305"/>
      <c r="U476" s="307">
        <f t="shared" si="36"/>
        <v>0</v>
      </c>
      <c r="V476" s="307">
        <f t="shared" si="37"/>
        <v>0</v>
      </c>
      <c r="W476" s="307">
        <f t="shared" si="38"/>
        <v>0</v>
      </c>
      <c r="X476" s="307">
        <f t="shared" si="39"/>
        <v>0</v>
      </c>
      <c r="Y476" s="308">
        <f t="shared" si="40"/>
        <v>0</v>
      </c>
      <c r="Z476" s="377">
        <f>SUM(Detailed_budget_table[[#This Row],[Y1 Total Cost Budget Line]:[Y5 Total Cost Budget Line]])</f>
        <v>0</v>
      </c>
    </row>
    <row r="477" spans="2:26" ht="15" customHeight="1">
      <c r="B477" s="302"/>
      <c r="C477" s="71"/>
      <c r="D477" s="71"/>
      <c r="E477" s="71"/>
      <c r="F477" s="71"/>
      <c r="G477" s="71"/>
      <c r="H477" s="71"/>
      <c r="I477" s="368">
        <f>IF(Detailed_budget_table[[#This Row],[Unit Cost Available?]]="Yes",IFERROR(INDEX(unit_cost,MATCH(Detailed_budget_table[[#This Row],[Cost Item]],cost_item_lookup,0)),""),0)</f>
        <v>0</v>
      </c>
      <c r="J477" s="368">
        <f>IF(H477="Yes",IF(G477="","",INDEX(cost_item_lookup_table[Cost Unit],(MATCH(G477,cost_item_lookup_table[Cost Item],0)))),0)</f>
        <v>0</v>
      </c>
      <c r="K477" s="305"/>
      <c r="L477" s="305"/>
      <c r="M477" s="305"/>
      <c r="N477" s="305"/>
      <c r="O477" s="305"/>
      <c r="P477" s="305"/>
      <c r="Q477" s="305"/>
      <c r="R477" s="305"/>
      <c r="S477" s="305"/>
      <c r="T477" s="305"/>
      <c r="U477" s="307">
        <f t="shared" si="36"/>
        <v>0</v>
      </c>
      <c r="V477" s="307">
        <f t="shared" si="37"/>
        <v>0</v>
      </c>
      <c r="W477" s="307">
        <f t="shared" si="38"/>
        <v>0</v>
      </c>
      <c r="X477" s="307">
        <f t="shared" si="39"/>
        <v>0</v>
      </c>
      <c r="Y477" s="308">
        <f t="shared" si="40"/>
        <v>0</v>
      </c>
      <c r="Z477" s="377">
        <f>SUM(Detailed_budget_table[[#This Row],[Y1 Total Cost Budget Line]:[Y5 Total Cost Budget Line]])</f>
        <v>0</v>
      </c>
    </row>
    <row r="478" spans="2:26" ht="15" customHeight="1">
      <c r="B478" s="302"/>
      <c r="C478" s="71"/>
      <c r="D478" s="71"/>
      <c r="E478" s="71"/>
      <c r="F478" s="71"/>
      <c r="G478" s="71"/>
      <c r="H478" s="71"/>
      <c r="I478" s="368">
        <f>IF(Detailed_budget_table[[#This Row],[Unit Cost Available?]]="Yes",IFERROR(INDEX(unit_cost,MATCH(Detailed_budget_table[[#This Row],[Cost Item]],cost_item_lookup,0)),""),0)</f>
        <v>0</v>
      </c>
      <c r="J478" s="368">
        <f>IF(H478="Yes",IF(G478="","",INDEX(cost_item_lookup_table[Cost Unit],(MATCH(G478,cost_item_lookup_table[Cost Item],0)))),0)</f>
        <v>0</v>
      </c>
      <c r="K478" s="305"/>
      <c r="L478" s="305"/>
      <c r="M478" s="305"/>
      <c r="N478" s="305"/>
      <c r="O478" s="305"/>
      <c r="P478" s="305"/>
      <c r="Q478" s="305"/>
      <c r="R478" s="305"/>
      <c r="S478" s="305"/>
      <c r="T478" s="305"/>
      <c r="U478" s="307">
        <f t="shared" si="36"/>
        <v>0</v>
      </c>
      <c r="V478" s="307">
        <f t="shared" si="37"/>
        <v>0</v>
      </c>
      <c r="W478" s="307">
        <f t="shared" si="38"/>
        <v>0</v>
      </c>
      <c r="X478" s="307">
        <f t="shared" si="39"/>
        <v>0</v>
      </c>
      <c r="Y478" s="308">
        <f t="shared" si="40"/>
        <v>0</v>
      </c>
      <c r="Z478" s="377">
        <f>SUM(Detailed_budget_table[[#This Row],[Y1 Total Cost Budget Line]:[Y5 Total Cost Budget Line]])</f>
        <v>0</v>
      </c>
    </row>
    <row r="479" spans="2:26" ht="15" customHeight="1">
      <c r="B479" s="302"/>
      <c r="C479" s="71"/>
      <c r="D479" s="71"/>
      <c r="E479" s="71"/>
      <c r="F479" s="71"/>
      <c r="G479" s="71"/>
      <c r="H479" s="71"/>
      <c r="I479" s="368">
        <f>IF(Detailed_budget_table[[#This Row],[Unit Cost Available?]]="Yes",IFERROR(INDEX(unit_cost,MATCH(Detailed_budget_table[[#This Row],[Cost Item]],cost_item_lookup,0)),""),0)</f>
        <v>0</v>
      </c>
      <c r="J479" s="368">
        <f>IF(H479="Yes",IF(G479="","",INDEX(cost_item_lookup_table[Cost Unit],(MATCH(G479,cost_item_lookup_table[Cost Item],0)))),0)</f>
        <v>0</v>
      </c>
      <c r="K479" s="305"/>
      <c r="L479" s="305"/>
      <c r="M479" s="305"/>
      <c r="N479" s="305"/>
      <c r="O479" s="305"/>
      <c r="P479" s="305"/>
      <c r="Q479" s="305"/>
      <c r="R479" s="305"/>
      <c r="S479" s="305"/>
      <c r="T479" s="305"/>
      <c r="U479" s="307">
        <f t="shared" si="36"/>
        <v>0</v>
      </c>
      <c r="V479" s="307">
        <f t="shared" si="37"/>
        <v>0</v>
      </c>
      <c r="W479" s="307">
        <f t="shared" si="38"/>
        <v>0</v>
      </c>
      <c r="X479" s="307">
        <f t="shared" si="39"/>
        <v>0</v>
      </c>
      <c r="Y479" s="308">
        <f t="shared" si="40"/>
        <v>0</v>
      </c>
      <c r="Z479" s="377">
        <f>SUM(Detailed_budget_table[[#This Row],[Y1 Total Cost Budget Line]:[Y5 Total Cost Budget Line]])</f>
        <v>0</v>
      </c>
    </row>
    <row r="480" spans="2:26" ht="15" customHeight="1">
      <c r="B480" s="302"/>
      <c r="C480" s="71"/>
      <c r="D480" s="71"/>
      <c r="E480" s="71"/>
      <c r="F480" s="71"/>
      <c r="G480" s="71"/>
      <c r="H480" s="71"/>
      <c r="I480" s="368">
        <f>IF(Detailed_budget_table[[#This Row],[Unit Cost Available?]]="Yes",IFERROR(INDEX(unit_cost,MATCH(Detailed_budget_table[[#This Row],[Cost Item]],cost_item_lookup,0)),""),0)</f>
        <v>0</v>
      </c>
      <c r="J480" s="368">
        <f>IF(H480="Yes",IF(G480="","",INDEX(cost_item_lookup_table[Cost Unit],(MATCH(G480,cost_item_lookup_table[Cost Item],0)))),0)</f>
        <v>0</v>
      </c>
      <c r="K480" s="305"/>
      <c r="L480" s="305"/>
      <c r="M480" s="305"/>
      <c r="N480" s="305"/>
      <c r="O480" s="305"/>
      <c r="P480" s="305"/>
      <c r="Q480" s="305"/>
      <c r="R480" s="305"/>
      <c r="S480" s="305"/>
      <c r="T480" s="305"/>
      <c r="U480" s="307">
        <f t="shared" si="36"/>
        <v>0</v>
      </c>
      <c r="V480" s="307">
        <f t="shared" si="37"/>
        <v>0</v>
      </c>
      <c r="W480" s="307">
        <f t="shared" si="38"/>
        <v>0</v>
      </c>
      <c r="X480" s="307">
        <f t="shared" si="39"/>
        <v>0</v>
      </c>
      <c r="Y480" s="308">
        <f t="shared" si="40"/>
        <v>0</v>
      </c>
      <c r="Z480" s="377">
        <f>SUM(Detailed_budget_table[[#This Row],[Y1 Total Cost Budget Line]:[Y5 Total Cost Budget Line]])</f>
        <v>0</v>
      </c>
    </row>
    <row r="481" spans="2:26" ht="15" customHeight="1">
      <c r="B481" s="302"/>
      <c r="C481" s="71"/>
      <c r="D481" s="71"/>
      <c r="E481" s="71"/>
      <c r="F481" s="71"/>
      <c r="G481" s="71"/>
      <c r="H481" s="71"/>
      <c r="I481" s="368">
        <f>IF(Detailed_budget_table[[#This Row],[Unit Cost Available?]]="Yes",IFERROR(INDEX(unit_cost,MATCH(Detailed_budget_table[[#This Row],[Cost Item]],cost_item_lookup,0)),""),0)</f>
        <v>0</v>
      </c>
      <c r="J481" s="368">
        <f>IF(H481="Yes",IF(G481="","",INDEX(cost_item_lookup_table[Cost Unit],(MATCH(G481,cost_item_lookup_table[Cost Item],0)))),0)</f>
        <v>0</v>
      </c>
      <c r="K481" s="305"/>
      <c r="L481" s="305"/>
      <c r="M481" s="305"/>
      <c r="N481" s="305"/>
      <c r="O481" s="305"/>
      <c r="P481" s="305"/>
      <c r="Q481" s="305"/>
      <c r="R481" s="305"/>
      <c r="S481" s="305"/>
      <c r="T481" s="305"/>
      <c r="U481" s="307">
        <f t="shared" si="36"/>
        <v>0</v>
      </c>
      <c r="V481" s="307">
        <f t="shared" si="37"/>
        <v>0</v>
      </c>
      <c r="W481" s="307">
        <f t="shared" si="38"/>
        <v>0</v>
      </c>
      <c r="X481" s="307">
        <f t="shared" si="39"/>
        <v>0</v>
      </c>
      <c r="Y481" s="308">
        <f t="shared" si="40"/>
        <v>0</v>
      </c>
      <c r="Z481" s="377">
        <f>SUM(Detailed_budget_table[[#This Row],[Y1 Total Cost Budget Line]:[Y5 Total Cost Budget Line]])</f>
        <v>0</v>
      </c>
    </row>
    <row r="482" spans="2:26" ht="15" customHeight="1">
      <c r="B482" s="302"/>
      <c r="C482" s="71"/>
      <c r="D482" s="71"/>
      <c r="E482" s="71"/>
      <c r="F482" s="71"/>
      <c r="G482" s="71"/>
      <c r="H482" s="71"/>
      <c r="I482" s="368">
        <f>IF(Detailed_budget_table[[#This Row],[Unit Cost Available?]]="Yes",IFERROR(INDEX(unit_cost,MATCH(Detailed_budget_table[[#This Row],[Cost Item]],cost_item_lookup,0)),""),0)</f>
        <v>0</v>
      </c>
      <c r="J482" s="368">
        <f>IF(H482="Yes",IF(G482="","",INDEX(cost_item_lookup_table[Cost Unit],(MATCH(G482,cost_item_lookup_table[Cost Item],0)))),0)</f>
        <v>0</v>
      </c>
      <c r="K482" s="305"/>
      <c r="L482" s="305"/>
      <c r="M482" s="305"/>
      <c r="N482" s="305"/>
      <c r="O482" s="305"/>
      <c r="P482" s="305"/>
      <c r="Q482" s="305"/>
      <c r="R482" s="305"/>
      <c r="S482" s="305"/>
      <c r="T482" s="305"/>
      <c r="U482" s="307">
        <f t="shared" si="36"/>
        <v>0</v>
      </c>
      <c r="V482" s="307">
        <f t="shared" si="37"/>
        <v>0</v>
      </c>
      <c r="W482" s="307">
        <f t="shared" si="38"/>
        <v>0</v>
      </c>
      <c r="X482" s="307">
        <f t="shared" si="39"/>
        <v>0</v>
      </c>
      <c r="Y482" s="308">
        <f t="shared" si="40"/>
        <v>0</v>
      </c>
      <c r="Z482" s="377">
        <f>SUM(Detailed_budget_table[[#This Row],[Y1 Total Cost Budget Line]:[Y5 Total Cost Budget Line]])</f>
        <v>0</v>
      </c>
    </row>
    <row r="483" spans="2:26" ht="15" customHeight="1">
      <c r="B483" s="302"/>
      <c r="C483" s="71"/>
      <c r="D483" s="71"/>
      <c r="E483" s="71"/>
      <c r="F483" s="71"/>
      <c r="G483" s="71"/>
      <c r="H483" s="71"/>
      <c r="I483" s="368">
        <f>IF(Detailed_budget_table[[#This Row],[Unit Cost Available?]]="Yes",IFERROR(INDEX(unit_cost,MATCH(Detailed_budget_table[[#This Row],[Cost Item]],cost_item_lookup,0)),""),0)</f>
        <v>0</v>
      </c>
      <c r="J483" s="368">
        <f>IF(H483="Yes",IF(G483="","",INDEX(cost_item_lookup_table[Cost Unit],(MATCH(G483,cost_item_lookup_table[Cost Item],0)))),0)</f>
        <v>0</v>
      </c>
      <c r="K483" s="305"/>
      <c r="L483" s="305"/>
      <c r="M483" s="305"/>
      <c r="N483" s="305"/>
      <c r="O483" s="305"/>
      <c r="P483" s="305"/>
      <c r="Q483" s="305"/>
      <c r="R483" s="305"/>
      <c r="S483" s="305"/>
      <c r="T483" s="305"/>
      <c r="U483" s="307">
        <f t="shared" si="36"/>
        <v>0</v>
      </c>
      <c r="V483" s="307">
        <f t="shared" si="37"/>
        <v>0</v>
      </c>
      <c r="W483" s="307">
        <f t="shared" si="38"/>
        <v>0</v>
      </c>
      <c r="X483" s="307">
        <f t="shared" si="39"/>
        <v>0</v>
      </c>
      <c r="Y483" s="308">
        <f t="shared" si="40"/>
        <v>0</v>
      </c>
      <c r="Z483" s="377">
        <f>SUM(Detailed_budget_table[[#This Row],[Y1 Total Cost Budget Line]:[Y5 Total Cost Budget Line]])</f>
        <v>0</v>
      </c>
    </row>
    <row r="484" spans="2:26" ht="15" customHeight="1">
      <c r="B484" s="302"/>
      <c r="C484" s="71"/>
      <c r="D484" s="71"/>
      <c r="E484" s="71"/>
      <c r="F484" s="71"/>
      <c r="G484" s="71"/>
      <c r="H484" s="71"/>
      <c r="I484" s="368">
        <f>IF(Detailed_budget_table[[#This Row],[Unit Cost Available?]]="Yes",IFERROR(INDEX(unit_cost,MATCH(Detailed_budget_table[[#This Row],[Cost Item]],cost_item_lookup,0)),""),0)</f>
        <v>0</v>
      </c>
      <c r="J484" s="368">
        <f>IF(H484="Yes",IF(G484="","",INDEX(cost_item_lookup_table[Cost Unit],(MATCH(G484,cost_item_lookup_table[Cost Item],0)))),0)</f>
        <v>0</v>
      </c>
      <c r="K484" s="305"/>
      <c r="L484" s="305"/>
      <c r="M484" s="305"/>
      <c r="N484" s="305"/>
      <c r="O484" s="305"/>
      <c r="P484" s="305"/>
      <c r="Q484" s="305"/>
      <c r="R484" s="305"/>
      <c r="S484" s="305"/>
      <c r="T484" s="305"/>
      <c r="U484" s="307">
        <f t="shared" si="36"/>
        <v>0</v>
      </c>
      <c r="V484" s="307">
        <f t="shared" si="37"/>
        <v>0</v>
      </c>
      <c r="W484" s="307">
        <f t="shared" si="38"/>
        <v>0</v>
      </c>
      <c r="X484" s="307">
        <f t="shared" si="39"/>
        <v>0</v>
      </c>
      <c r="Y484" s="308">
        <f t="shared" si="40"/>
        <v>0</v>
      </c>
      <c r="Z484" s="377">
        <f>SUM(Detailed_budget_table[[#This Row],[Y1 Total Cost Budget Line]:[Y5 Total Cost Budget Line]])</f>
        <v>0</v>
      </c>
    </row>
    <row r="485" spans="2:26" ht="15" customHeight="1">
      <c r="B485" s="302"/>
      <c r="C485" s="71"/>
      <c r="D485" s="71"/>
      <c r="E485" s="71"/>
      <c r="F485" s="71"/>
      <c r="G485" s="71"/>
      <c r="H485" s="71"/>
      <c r="I485" s="368">
        <f>IF(Detailed_budget_table[[#This Row],[Unit Cost Available?]]="Yes",IFERROR(INDEX(unit_cost,MATCH(Detailed_budget_table[[#This Row],[Cost Item]],cost_item_lookup,0)),""),0)</f>
        <v>0</v>
      </c>
      <c r="J485" s="368">
        <f>IF(H485="Yes",IF(G485="","",INDEX(cost_item_lookup_table[Cost Unit],(MATCH(G485,cost_item_lookup_table[Cost Item],0)))),0)</f>
        <v>0</v>
      </c>
      <c r="K485" s="305"/>
      <c r="L485" s="305"/>
      <c r="M485" s="305"/>
      <c r="N485" s="305"/>
      <c r="O485" s="305"/>
      <c r="P485" s="305"/>
      <c r="Q485" s="305"/>
      <c r="R485" s="305"/>
      <c r="S485" s="305"/>
      <c r="T485" s="305"/>
      <c r="U485" s="307">
        <f t="shared" si="36"/>
        <v>0</v>
      </c>
      <c r="V485" s="307">
        <f t="shared" si="37"/>
        <v>0</v>
      </c>
      <c r="W485" s="307">
        <f t="shared" si="38"/>
        <v>0</v>
      </c>
      <c r="X485" s="307">
        <f t="shared" si="39"/>
        <v>0</v>
      </c>
      <c r="Y485" s="308">
        <f t="shared" si="40"/>
        <v>0</v>
      </c>
      <c r="Z485" s="377">
        <f>SUM(Detailed_budget_table[[#This Row],[Y1 Total Cost Budget Line]:[Y5 Total Cost Budget Line]])</f>
        <v>0</v>
      </c>
    </row>
    <row r="486" spans="2:26" ht="15" customHeight="1">
      <c r="B486" s="302"/>
      <c r="C486" s="71"/>
      <c r="D486" s="71"/>
      <c r="E486" s="71"/>
      <c r="F486" s="71"/>
      <c r="G486" s="71"/>
      <c r="H486" s="71"/>
      <c r="I486" s="368">
        <f>IF(Detailed_budget_table[[#This Row],[Unit Cost Available?]]="Yes",IFERROR(INDEX(unit_cost,MATCH(Detailed_budget_table[[#This Row],[Cost Item]],cost_item_lookup,0)),""),0)</f>
        <v>0</v>
      </c>
      <c r="J486" s="368">
        <f>IF(H486="Yes",IF(G486="","",INDEX(cost_item_lookup_table[Cost Unit],(MATCH(G486,cost_item_lookup_table[Cost Item],0)))),0)</f>
        <v>0</v>
      </c>
      <c r="K486" s="305"/>
      <c r="L486" s="305"/>
      <c r="M486" s="305"/>
      <c r="N486" s="305"/>
      <c r="O486" s="305"/>
      <c r="P486" s="305"/>
      <c r="Q486" s="305"/>
      <c r="R486" s="305"/>
      <c r="S486" s="305"/>
      <c r="T486" s="305"/>
      <c r="U486" s="307">
        <f t="shared" si="36"/>
        <v>0</v>
      </c>
      <c r="V486" s="307">
        <f t="shared" si="37"/>
        <v>0</v>
      </c>
      <c r="W486" s="307">
        <f t="shared" si="38"/>
        <v>0</v>
      </c>
      <c r="X486" s="307">
        <f t="shared" si="39"/>
        <v>0</v>
      </c>
      <c r="Y486" s="308">
        <f t="shared" si="40"/>
        <v>0</v>
      </c>
      <c r="Z486" s="377">
        <f>SUM(Detailed_budget_table[[#This Row],[Y1 Total Cost Budget Line]:[Y5 Total Cost Budget Line]])</f>
        <v>0</v>
      </c>
    </row>
    <row r="487" spans="2:26" ht="15" customHeight="1">
      <c r="B487" s="302"/>
      <c r="C487" s="71"/>
      <c r="D487" s="71"/>
      <c r="E487" s="71"/>
      <c r="F487" s="71"/>
      <c r="G487" s="71"/>
      <c r="H487" s="71"/>
      <c r="I487" s="368">
        <f>IF(Detailed_budget_table[[#This Row],[Unit Cost Available?]]="Yes",IFERROR(INDEX(unit_cost,MATCH(Detailed_budget_table[[#This Row],[Cost Item]],cost_item_lookup,0)),""),0)</f>
        <v>0</v>
      </c>
      <c r="J487" s="368">
        <f>IF(H487="Yes",IF(G487="","",INDEX(cost_item_lookup_table[Cost Unit],(MATCH(G487,cost_item_lookup_table[Cost Item],0)))),0)</f>
        <v>0</v>
      </c>
      <c r="K487" s="305"/>
      <c r="L487" s="305"/>
      <c r="M487" s="305"/>
      <c r="N487" s="305"/>
      <c r="O487" s="305"/>
      <c r="P487" s="305"/>
      <c r="Q487" s="305"/>
      <c r="R487" s="305"/>
      <c r="S487" s="305"/>
      <c r="T487" s="305"/>
      <c r="U487" s="307">
        <f t="shared" si="36"/>
        <v>0</v>
      </c>
      <c r="V487" s="307">
        <f t="shared" si="37"/>
        <v>0</v>
      </c>
      <c r="W487" s="307">
        <f t="shared" si="38"/>
        <v>0</v>
      </c>
      <c r="X487" s="307">
        <f t="shared" si="39"/>
        <v>0</v>
      </c>
      <c r="Y487" s="308">
        <f t="shared" si="40"/>
        <v>0</v>
      </c>
      <c r="Z487" s="377">
        <f>SUM(Detailed_budget_table[[#This Row],[Y1 Total Cost Budget Line]:[Y5 Total Cost Budget Line]])</f>
        <v>0</v>
      </c>
    </row>
    <row r="488" spans="2:26" ht="15" customHeight="1">
      <c r="B488" s="302"/>
      <c r="C488" s="71"/>
      <c r="D488" s="71"/>
      <c r="E488" s="71"/>
      <c r="F488" s="71"/>
      <c r="G488" s="71"/>
      <c r="H488" s="71"/>
      <c r="I488" s="368">
        <f>IF(Detailed_budget_table[[#This Row],[Unit Cost Available?]]="Yes",IFERROR(INDEX(unit_cost,MATCH(Detailed_budget_table[[#This Row],[Cost Item]],cost_item_lookup,0)),""),0)</f>
        <v>0</v>
      </c>
      <c r="J488" s="368">
        <f>IF(H488="Yes",IF(G488="","",INDEX(cost_item_lookup_table[Cost Unit],(MATCH(G488,cost_item_lookup_table[Cost Item],0)))),0)</f>
        <v>0</v>
      </c>
      <c r="K488" s="305"/>
      <c r="L488" s="305"/>
      <c r="M488" s="305"/>
      <c r="N488" s="305"/>
      <c r="O488" s="305"/>
      <c r="P488" s="305"/>
      <c r="Q488" s="305"/>
      <c r="R488" s="305"/>
      <c r="S488" s="305"/>
      <c r="T488" s="305"/>
      <c r="U488" s="307">
        <f t="shared" si="36"/>
        <v>0</v>
      </c>
      <c r="V488" s="307">
        <f t="shared" si="37"/>
        <v>0</v>
      </c>
      <c r="W488" s="307">
        <f t="shared" si="38"/>
        <v>0</v>
      </c>
      <c r="X488" s="307">
        <f t="shared" si="39"/>
        <v>0</v>
      </c>
      <c r="Y488" s="308">
        <f t="shared" si="40"/>
        <v>0</v>
      </c>
      <c r="Z488" s="377">
        <f>SUM(Detailed_budget_table[[#This Row],[Y1 Total Cost Budget Line]:[Y5 Total Cost Budget Line]])</f>
        <v>0</v>
      </c>
    </row>
    <row r="489" spans="2:26" ht="15" customHeight="1">
      <c r="B489" s="302"/>
      <c r="C489" s="71"/>
      <c r="D489" s="71"/>
      <c r="E489" s="71"/>
      <c r="F489" s="71"/>
      <c r="G489" s="71"/>
      <c r="H489" s="71"/>
      <c r="I489" s="368">
        <f>IF(Detailed_budget_table[[#This Row],[Unit Cost Available?]]="Yes",IFERROR(INDEX(unit_cost,MATCH(Detailed_budget_table[[#This Row],[Cost Item]],cost_item_lookup,0)),""),0)</f>
        <v>0</v>
      </c>
      <c r="J489" s="368">
        <f>IF(H489="Yes",IF(G489="","",INDEX(cost_item_lookup_table[Cost Unit],(MATCH(G489,cost_item_lookup_table[Cost Item],0)))),0)</f>
        <v>0</v>
      </c>
      <c r="K489" s="305"/>
      <c r="L489" s="305"/>
      <c r="M489" s="305"/>
      <c r="N489" s="305"/>
      <c r="O489" s="305"/>
      <c r="P489" s="305"/>
      <c r="Q489" s="305"/>
      <c r="R489" s="305"/>
      <c r="S489" s="305"/>
      <c r="T489" s="305"/>
      <c r="U489" s="307">
        <f t="shared" si="36"/>
        <v>0</v>
      </c>
      <c r="V489" s="307">
        <f t="shared" si="37"/>
        <v>0</v>
      </c>
      <c r="W489" s="307">
        <f t="shared" si="38"/>
        <v>0</v>
      </c>
      <c r="X489" s="307">
        <f t="shared" si="39"/>
        <v>0</v>
      </c>
      <c r="Y489" s="308">
        <f t="shared" si="40"/>
        <v>0</v>
      </c>
      <c r="Z489" s="377">
        <f>SUM(Detailed_budget_table[[#This Row],[Y1 Total Cost Budget Line]:[Y5 Total Cost Budget Line]])</f>
        <v>0</v>
      </c>
    </row>
    <row r="490" spans="2:26" ht="15" customHeight="1">
      <c r="B490" s="302"/>
      <c r="C490" s="71"/>
      <c r="D490" s="71"/>
      <c r="E490" s="71"/>
      <c r="F490" s="71"/>
      <c r="G490" s="71"/>
      <c r="H490" s="71"/>
      <c r="I490" s="368">
        <f>IF(Detailed_budget_table[[#This Row],[Unit Cost Available?]]="Yes",IFERROR(INDEX(unit_cost,MATCH(Detailed_budget_table[[#This Row],[Cost Item]],cost_item_lookup,0)),""),0)</f>
        <v>0</v>
      </c>
      <c r="J490" s="368">
        <f>IF(H490="Yes",IF(G490="","",INDEX(cost_item_lookup_table[Cost Unit],(MATCH(G490,cost_item_lookup_table[Cost Item],0)))),0)</f>
        <v>0</v>
      </c>
      <c r="K490" s="305"/>
      <c r="L490" s="305"/>
      <c r="M490" s="305"/>
      <c r="N490" s="305"/>
      <c r="O490" s="305"/>
      <c r="P490" s="305"/>
      <c r="Q490" s="305"/>
      <c r="R490" s="305"/>
      <c r="S490" s="305"/>
      <c r="T490" s="305"/>
      <c r="U490" s="307">
        <f t="shared" si="36"/>
        <v>0</v>
      </c>
      <c r="V490" s="307">
        <f t="shared" si="37"/>
        <v>0</v>
      </c>
      <c r="W490" s="307">
        <f t="shared" si="38"/>
        <v>0</v>
      </c>
      <c r="X490" s="307">
        <f t="shared" si="39"/>
        <v>0</v>
      </c>
      <c r="Y490" s="308">
        <f t="shared" si="40"/>
        <v>0</v>
      </c>
      <c r="Z490" s="377">
        <f>SUM(Detailed_budget_table[[#This Row],[Y1 Total Cost Budget Line]:[Y5 Total Cost Budget Line]])</f>
        <v>0</v>
      </c>
    </row>
    <row r="491" spans="2:26" ht="15" customHeight="1">
      <c r="B491" s="302"/>
      <c r="C491" s="71"/>
      <c r="D491" s="71"/>
      <c r="E491" s="71"/>
      <c r="F491" s="71"/>
      <c r="G491" s="71"/>
      <c r="H491" s="71"/>
      <c r="I491" s="368">
        <f>IF(Detailed_budget_table[[#This Row],[Unit Cost Available?]]="Yes",IFERROR(INDEX(unit_cost,MATCH(Detailed_budget_table[[#This Row],[Cost Item]],cost_item_lookup,0)),""),0)</f>
        <v>0</v>
      </c>
      <c r="J491" s="368">
        <f>IF(H491="Yes",IF(G491="","",INDEX(cost_item_lookup_table[Cost Unit],(MATCH(G491,cost_item_lookup_table[Cost Item],0)))),0)</f>
        <v>0</v>
      </c>
      <c r="K491" s="305"/>
      <c r="L491" s="305"/>
      <c r="M491" s="305"/>
      <c r="N491" s="305"/>
      <c r="O491" s="305"/>
      <c r="P491" s="305"/>
      <c r="Q491" s="305"/>
      <c r="R491" s="305"/>
      <c r="S491" s="305"/>
      <c r="T491" s="305"/>
      <c r="U491" s="307">
        <f t="shared" si="36"/>
        <v>0</v>
      </c>
      <c r="V491" s="307">
        <f t="shared" si="37"/>
        <v>0</v>
      </c>
      <c r="W491" s="307">
        <f t="shared" si="38"/>
        <v>0</v>
      </c>
      <c r="X491" s="307">
        <f t="shared" si="39"/>
        <v>0</v>
      </c>
      <c r="Y491" s="308">
        <f t="shared" si="40"/>
        <v>0</v>
      </c>
      <c r="Z491" s="377">
        <f>SUM(Detailed_budget_table[[#This Row],[Y1 Total Cost Budget Line]:[Y5 Total Cost Budget Line]])</f>
        <v>0</v>
      </c>
    </row>
    <row r="492" spans="2:26" ht="15" customHeight="1">
      <c r="B492" s="302"/>
      <c r="C492" s="71"/>
      <c r="D492" s="71"/>
      <c r="E492" s="71"/>
      <c r="F492" s="71"/>
      <c r="G492" s="71"/>
      <c r="H492" s="71"/>
      <c r="I492" s="368">
        <f>IF(Detailed_budget_table[[#This Row],[Unit Cost Available?]]="Yes",IFERROR(INDEX(unit_cost,MATCH(Detailed_budget_table[[#This Row],[Cost Item]],cost_item_lookup,0)),""),0)</f>
        <v>0</v>
      </c>
      <c r="J492" s="368">
        <f>IF(H492="Yes",IF(G492="","",INDEX(cost_item_lookup_table[Cost Unit],(MATCH(G492,cost_item_lookup_table[Cost Item],0)))),0)</f>
        <v>0</v>
      </c>
      <c r="K492" s="305"/>
      <c r="L492" s="305"/>
      <c r="M492" s="305"/>
      <c r="N492" s="305"/>
      <c r="O492" s="305"/>
      <c r="P492" s="305"/>
      <c r="Q492" s="305"/>
      <c r="R492" s="305"/>
      <c r="S492" s="305"/>
      <c r="T492" s="305"/>
      <c r="U492" s="307">
        <f t="shared" si="36"/>
        <v>0</v>
      </c>
      <c r="V492" s="307">
        <f t="shared" si="37"/>
        <v>0</v>
      </c>
      <c r="W492" s="307">
        <f t="shared" si="38"/>
        <v>0</v>
      </c>
      <c r="X492" s="307">
        <f t="shared" si="39"/>
        <v>0</v>
      </c>
      <c r="Y492" s="308">
        <f t="shared" si="40"/>
        <v>0</v>
      </c>
      <c r="Z492" s="377">
        <f>SUM(Detailed_budget_table[[#This Row],[Y1 Total Cost Budget Line]:[Y5 Total Cost Budget Line]])</f>
        <v>0</v>
      </c>
    </row>
    <row r="493" spans="2:26" ht="15" customHeight="1">
      <c r="B493" s="302"/>
      <c r="C493" s="71"/>
      <c r="D493" s="71"/>
      <c r="E493" s="71"/>
      <c r="F493" s="71"/>
      <c r="G493" s="71"/>
      <c r="H493" s="71"/>
      <c r="I493" s="368">
        <f>IF(Detailed_budget_table[[#This Row],[Unit Cost Available?]]="Yes",IFERROR(INDEX(unit_cost,MATCH(Detailed_budget_table[[#This Row],[Cost Item]],cost_item_lookup,0)),""),0)</f>
        <v>0</v>
      </c>
      <c r="J493" s="368">
        <f>IF(H493="Yes",IF(G493="","",INDEX(cost_item_lookup_table[Cost Unit],(MATCH(G493,cost_item_lookup_table[Cost Item],0)))),0)</f>
        <v>0</v>
      </c>
      <c r="K493" s="305"/>
      <c r="L493" s="305"/>
      <c r="M493" s="305"/>
      <c r="N493" s="305"/>
      <c r="O493" s="305"/>
      <c r="P493" s="305"/>
      <c r="Q493" s="305"/>
      <c r="R493" s="305"/>
      <c r="S493" s="305"/>
      <c r="T493" s="305"/>
      <c r="U493" s="307">
        <f t="shared" si="36"/>
        <v>0</v>
      </c>
      <c r="V493" s="307">
        <f t="shared" si="37"/>
        <v>0</v>
      </c>
      <c r="W493" s="307">
        <f t="shared" si="38"/>
        <v>0</v>
      </c>
      <c r="X493" s="307">
        <f t="shared" si="39"/>
        <v>0</v>
      </c>
      <c r="Y493" s="308">
        <f t="shared" si="40"/>
        <v>0</v>
      </c>
      <c r="Z493" s="377">
        <f>SUM(Detailed_budget_table[[#This Row],[Y1 Total Cost Budget Line]:[Y5 Total Cost Budget Line]])</f>
        <v>0</v>
      </c>
    </row>
    <row r="494" spans="2:26" ht="15" customHeight="1">
      <c r="B494" s="302"/>
      <c r="C494" s="71"/>
      <c r="D494" s="71"/>
      <c r="E494" s="71"/>
      <c r="F494" s="71"/>
      <c r="G494" s="71"/>
      <c r="H494" s="71"/>
      <c r="I494" s="368">
        <f>IF(Detailed_budget_table[[#This Row],[Unit Cost Available?]]="Yes",IFERROR(INDEX(unit_cost,MATCH(Detailed_budget_table[[#This Row],[Cost Item]],cost_item_lookup,0)),""),0)</f>
        <v>0</v>
      </c>
      <c r="J494" s="368">
        <f>IF(H494="Yes",IF(G494="","",INDEX(cost_item_lookup_table[Cost Unit],(MATCH(G494,cost_item_lookup_table[Cost Item],0)))),0)</f>
        <v>0</v>
      </c>
      <c r="K494" s="305"/>
      <c r="L494" s="305"/>
      <c r="M494" s="305"/>
      <c r="N494" s="305"/>
      <c r="O494" s="305"/>
      <c r="P494" s="305"/>
      <c r="Q494" s="305"/>
      <c r="R494" s="305"/>
      <c r="S494" s="305"/>
      <c r="T494" s="305"/>
      <c r="U494" s="307">
        <f t="shared" si="36"/>
        <v>0</v>
      </c>
      <c r="V494" s="307">
        <f t="shared" si="37"/>
        <v>0</v>
      </c>
      <c r="W494" s="307">
        <f t="shared" si="38"/>
        <v>0</v>
      </c>
      <c r="X494" s="307">
        <f t="shared" si="39"/>
        <v>0</v>
      </c>
      <c r="Y494" s="308">
        <f t="shared" si="40"/>
        <v>0</v>
      </c>
      <c r="Z494" s="377">
        <f>SUM(Detailed_budget_table[[#This Row],[Y1 Total Cost Budget Line]:[Y5 Total Cost Budget Line]])</f>
        <v>0</v>
      </c>
    </row>
    <row r="495" spans="2:26" ht="15" customHeight="1">
      <c r="B495" s="302"/>
      <c r="C495" s="71"/>
      <c r="D495" s="71"/>
      <c r="E495" s="71"/>
      <c r="F495" s="71"/>
      <c r="G495" s="71"/>
      <c r="H495" s="71"/>
      <c r="I495" s="368">
        <f>IF(Detailed_budget_table[[#This Row],[Unit Cost Available?]]="Yes",IFERROR(INDEX(unit_cost,MATCH(Detailed_budget_table[[#This Row],[Cost Item]],cost_item_lookup,0)),""),0)</f>
        <v>0</v>
      </c>
      <c r="J495" s="368">
        <f>IF(H495="Yes",IF(G495="","",INDEX(cost_item_lookup_table[Cost Unit],(MATCH(G495,cost_item_lookup_table[Cost Item],0)))),0)</f>
        <v>0</v>
      </c>
      <c r="K495" s="305"/>
      <c r="L495" s="305"/>
      <c r="M495" s="305"/>
      <c r="N495" s="305"/>
      <c r="O495" s="305"/>
      <c r="P495" s="305"/>
      <c r="Q495" s="305"/>
      <c r="R495" s="305"/>
      <c r="S495" s="305"/>
      <c r="T495" s="305"/>
      <c r="U495" s="307">
        <f t="shared" si="36"/>
        <v>0</v>
      </c>
      <c r="V495" s="307">
        <f t="shared" si="37"/>
        <v>0</v>
      </c>
      <c r="W495" s="307">
        <f t="shared" si="38"/>
        <v>0</v>
      </c>
      <c r="X495" s="307">
        <f t="shared" si="39"/>
        <v>0</v>
      </c>
      <c r="Y495" s="308">
        <f t="shared" si="40"/>
        <v>0</v>
      </c>
      <c r="Z495" s="377">
        <f>SUM(Detailed_budget_table[[#This Row],[Y1 Total Cost Budget Line]:[Y5 Total Cost Budget Line]])</f>
        <v>0</v>
      </c>
    </row>
    <row r="496" spans="2:26" ht="15" customHeight="1">
      <c r="B496" s="302"/>
      <c r="C496" s="71"/>
      <c r="D496" s="71"/>
      <c r="E496" s="71"/>
      <c r="F496" s="71"/>
      <c r="G496" s="71"/>
      <c r="H496" s="71"/>
      <c r="I496" s="368">
        <f>IF(Detailed_budget_table[[#This Row],[Unit Cost Available?]]="Yes",IFERROR(INDEX(unit_cost,MATCH(Detailed_budget_table[[#This Row],[Cost Item]],cost_item_lookup,0)),""),0)</f>
        <v>0</v>
      </c>
      <c r="J496" s="368">
        <f>IF(H496="Yes",IF(G496="","",INDEX(cost_item_lookup_table[Cost Unit],(MATCH(G496,cost_item_lookup_table[Cost Item],0)))),0)</f>
        <v>0</v>
      </c>
      <c r="K496" s="305"/>
      <c r="L496" s="305"/>
      <c r="M496" s="305"/>
      <c r="N496" s="305"/>
      <c r="O496" s="305"/>
      <c r="P496" s="305"/>
      <c r="Q496" s="305"/>
      <c r="R496" s="305"/>
      <c r="S496" s="305"/>
      <c r="T496" s="305"/>
      <c r="U496" s="307">
        <f t="shared" si="36"/>
        <v>0</v>
      </c>
      <c r="V496" s="307">
        <f t="shared" si="37"/>
        <v>0</v>
      </c>
      <c r="W496" s="307">
        <f t="shared" si="38"/>
        <v>0</v>
      </c>
      <c r="X496" s="307">
        <f t="shared" si="39"/>
        <v>0</v>
      </c>
      <c r="Y496" s="308">
        <f t="shared" si="40"/>
        <v>0</v>
      </c>
      <c r="Z496" s="377">
        <f>SUM(Detailed_budget_table[[#This Row],[Y1 Total Cost Budget Line]:[Y5 Total Cost Budget Line]])</f>
        <v>0</v>
      </c>
    </row>
    <row r="497" spans="2:26" ht="15" customHeight="1">
      <c r="B497" s="302"/>
      <c r="C497" s="71"/>
      <c r="D497" s="71"/>
      <c r="E497" s="71"/>
      <c r="F497" s="71"/>
      <c r="G497" s="71"/>
      <c r="H497" s="71"/>
      <c r="I497" s="368">
        <f>IF(Detailed_budget_table[[#This Row],[Unit Cost Available?]]="Yes",IFERROR(INDEX(unit_cost,MATCH(Detailed_budget_table[[#This Row],[Cost Item]],cost_item_lookup,0)),""),0)</f>
        <v>0</v>
      </c>
      <c r="J497" s="368">
        <f>IF(H497="Yes",IF(G497="","",INDEX(cost_item_lookup_table[Cost Unit],(MATCH(G497,cost_item_lookup_table[Cost Item],0)))),0)</f>
        <v>0</v>
      </c>
      <c r="K497" s="305"/>
      <c r="L497" s="305"/>
      <c r="M497" s="305"/>
      <c r="N497" s="305"/>
      <c r="O497" s="305"/>
      <c r="P497" s="305"/>
      <c r="Q497" s="305"/>
      <c r="R497" s="305"/>
      <c r="S497" s="305"/>
      <c r="T497" s="305"/>
      <c r="U497" s="307">
        <f t="shared" si="36"/>
        <v>0</v>
      </c>
      <c r="V497" s="307">
        <f t="shared" si="37"/>
        <v>0</v>
      </c>
      <c r="W497" s="307">
        <f t="shared" si="38"/>
        <v>0</v>
      </c>
      <c r="X497" s="307">
        <f t="shared" si="39"/>
        <v>0</v>
      </c>
      <c r="Y497" s="308">
        <f t="shared" si="40"/>
        <v>0</v>
      </c>
      <c r="Z497" s="377">
        <f>SUM(Detailed_budget_table[[#This Row],[Y1 Total Cost Budget Line]:[Y5 Total Cost Budget Line]])</f>
        <v>0</v>
      </c>
    </row>
    <row r="498" spans="2:26" ht="15" customHeight="1">
      <c r="B498" s="302"/>
      <c r="C498" s="71"/>
      <c r="D498" s="71"/>
      <c r="E498" s="71"/>
      <c r="F498" s="71"/>
      <c r="G498" s="71"/>
      <c r="H498" s="71"/>
      <c r="I498" s="368">
        <f>IF(Detailed_budget_table[[#This Row],[Unit Cost Available?]]="Yes",IFERROR(INDEX(unit_cost,MATCH(Detailed_budget_table[[#This Row],[Cost Item]],cost_item_lookup,0)),""),0)</f>
        <v>0</v>
      </c>
      <c r="J498" s="368">
        <f>IF(H498="Yes",IF(G498="","",INDEX(cost_item_lookup_table[Cost Unit],(MATCH(G498,cost_item_lookup_table[Cost Item],0)))),0)</f>
        <v>0</v>
      </c>
      <c r="K498" s="305"/>
      <c r="L498" s="305"/>
      <c r="M498" s="305"/>
      <c r="N498" s="305"/>
      <c r="O498" s="305"/>
      <c r="P498" s="305"/>
      <c r="Q498" s="305"/>
      <c r="R498" s="305"/>
      <c r="S498" s="305"/>
      <c r="T498" s="305"/>
      <c r="U498" s="307">
        <f t="shared" si="36"/>
        <v>0</v>
      </c>
      <c r="V498" s="307">
        <f t="shared" si="37"/>
        <v>0</v>
      </c>
      <c r="W498" s="307">
        <f t="shared" si="38"/>
        <v>0</v>
      </c>
      <c r="X498" s="307">
        <f t="shared" si="39"/>
        <v>0</v>
      </c>
      <c r="Y498" s="308">
        <f t="shared" si="40"/>
        <v>0</v>
      </c>
      <c r="Z498" s="377">
        <f>SUM(Detailed_budget_table[[#This Row],[Y1 Total Cost Budget Line]:[Y5 Total Cost Budget Line]])</f>
        <v>0</v>
      </c>
    </row>
    <row r="499" spans="2:26" ht="15" customHeight="1">
      <c r="B499" s="302"/>
      <c r="C499" s="71"/>
      <c r="D499" s="71"/>
      <c r="E499" s="71"/>
      <c r="F499" s="71"/>
      <c r="G499" s="71"/>
      <c r="H499" s="71"/>
      <c r="I499" s="368">
        <f>IF(Detailed_budget_table[[#This Row],[Unit Cost Available?]]="Yes",IFERROR(INDEX(unit_cost,MATCH(Detailed_budget_table[[#This Row],[Cost Item]],cost_item_lookup,0)),""),0)</f>
        <v>0</v>
      </c>
      <c r="J499" s="368">
        <f>IF(H499="Yes",IF(G499="","",INDEX(cost_item_lookup_table[Cost Unit],(MATCH(G499,cost_item_lookup_table[Cost Item],0)))),0)</f>
        <v>0</v>
      </c>
      <c r="K499" s="305"/>
      <c r="L499" s="305"/>
      <c r="M499" s="305"/>
      <c r="N499" s="305"/>
      <c r="O499" s="305"/>
      <c r="P499" s="305"/>
      <c r="Q499" s="305"/>
      <c r="R499" s="305"/>
      <c r="S499" s="305"/>
      <c r="T499" s="305"/>
      <c r="U499" s="307">
        <f t="shared" si="36"/>
        <v>0</v>
      </c>
      <c r="V499" s="307">
        <f t="shared" si="37"/>
        <v>0</v>
      </c>
      <c r="W499" s="307">
        <f t="shared" si="38"/>
        <v>0</v>
      </c>
      <c r="X499" s="307">
        <f t="shared" si="39"/>
        <v>0</v>
      </c>
      <c r="Y499" s="308">
        <f t="shared" si="40"/>
        <v>0</v>
      </c>
      <c r="Z499" s="377">
        <f>SUM(Detailed_budget_table[[#This Row],[Y1 Total Cost Budget Line]:[Y5 Total Cost Budget Line]])</f>
        <v>0</v>
      </c>
    </row>
    <row r="500" spans="2:26" ht="15" customHeight="1">
      <c r="B500" s="302"/>
      <c r="C500" s="71"/>
      <c r="D500" s="71"/>
      <c r="E500" s="71"/>
      <c r="F500" s="71"/>
      <c r="G500" s="71"/>
      <c r="H500" s="71"/>
      <c r="I500" s="368">
        <f>IF(Detailed_budget_table[[#This Row],[Unit Cost Available?]]="Yes",IFERROR(INDEX(unit_cost,MATCH(Detailed_budget_table[[#This Row],[Cost Item]],cost_item_lookup,0)),""),0)</f>
        <v>0</v>
      </c>
      <c r="J500" s="368">
        <f>IF(H500="Yes",IF(G500="","",INDEX(cost_item_lookup_table[Cost Unit],(MATCH(G500,cost_item_lookup_table[Cost Item],0)))),0)</f>
        <v>0</v>
      </c>
      <c r="K500" s="305"/>
      <c r="L500" s="305"/>
      <c r="M500" s="305"/>
      <c r="N500" s="305"/>
      <c r="O500" s="305"/>
      <c r="P500" s="305"/>
      <c r="Q500" s="305"/>
      <c r="R500" s="305"/>
      <c r="S500" s="305"/>
      <c r="T500" s="305"/>
      <c r="U500" s="307">
        <f t="shared" si="36"/>
        <v>0</v>
      </c>
      <c r="V500" s="307">
        <f t="shared" si="37"/>
        <v>0</v>
      </c>
      <c r="W500" s="307">
        <f t="shared" si="38"/>
        <v>0</v>
      </c>
      <c r="X500" s="307">
        <f t="shared" si="39"/>
        <v>0</v>
      </c>
      <c r="Y500" s="308">
        <f t="shared" si="40"/>
        <v>0</v>
      </c>
      <c r="Z500" s="377">
        <f>SUM(Detailed_budget_table[[#This Row],[Y1 Total Cost Budget Line]:[Y5 Total Cost Budget Line]])</f>
        <v>0</v>
      </c>
    </row>
    <row r="501" spans="2:26" ht="15" customHeight="1">
      <c r="B501" s="302"/>
      <c r="C501" s="71"/>
      <c r="D501" s="71"/>
      <c r="E501" s="71"/>
      <c r="F501" s="71"/>
      <c r="G501" s="71"/>
      <c r="H501" s="71"/>
      <c r="I501" s="368">
        <f>IF(Detailed_budget_table[[#This Row],[Unit Cost Available?]]="Yes",IFERROR(INDEX(unit_cost,MATCH(Detailed_budget_table[[#This Row],[Cost Item]],cost_item_lookup,0)),""),0)</f>
        <v>0</v>
      </c>
      <c r="J501" s="368">
        <f>IF(H501="Yes",IF(G501="","",INDEX(cost_item_lookup_table[Cost Unit],(MATCH(G501,cost_item_lookup_table[Cost Item],0)))),0)</f>
        <v>0</v>
      </c>
      <c r="K501" s="305"/>
      <c r="L501" s="305"/>
      <c r="M501" s="305"/>
      <c r="N501" s="305"/>
      <c r="O501" s="305"/>
      <c r="P501" s="305"/>
      <c r="Q501" s="305"/>
      <c r="R501" s="305"/>
      <c r="S501" s="305"/>
      <c r="T501" s="305"/>
      <c r="U501" s="307">
        <f t="shared" si="36"/>
        <v>0</v>
      </c>
      <c r="V501" s="307">
        <f t="shared" si="37"/>
        <v>0</v>
      </c>
      <c r="W501" s="307">
        <f t="shared" si="38"/>
        <v>0</v>
      </c>
      <c r="X501" s="307">
        <f t="shared" si="39"/>
        <v>0</v>
      </c>
      <c r="Y501" s="308">
        <f t="shared" si="40"/>
        <v>0</v>
      </c>
      <c r="Z501" s="377">
        <f>SUM(Detailed_budget_table[[#This Row],[Y1 Total Cost Budget Line]:[Y5 Total Cost Budget Line]])</f>
        <v>0</v>
      </c>
    </row>
    <row r="502" spans="2:26" ht="15" customHeight="1">
      <c r="B502" s="302"/>
      <c r="C502" s="71"/>
      <c r="D502" s="71"/>
      <c r="E502" s="71"/>
      <c r="F502" s="71"/>
      <c r="G502" s="71"/>
      <c r="H502" s="71"/>
      <c r="I502" s="368">
        <f>IF(Detailed_budget_table[[#This Row],[Unit Cost Available?]]="Yes",IFERROR(INDEX(unit_cost,MATCH(Detailed_budget_table[[#This Row],[Cost Item]],cost_item_lookup,0)),""),0)</f>
        <v>0</v>
      </c>
      <c r="J502" s="368">
        <f>IF(H502="Yes",IF(G502="","",INDEX(cost_item_lookup_table[Cost Unit],(MATCH(G502,cost_item_lookup_table[Cost Item],0)))),0)</f>
        <v>0</v>
      </c>
      <c r="K502" s="305"/>
      <c r="L502" s="305"/>
      <c r="M502" s="305"/>
      <c r="N502" s="305"/>
      <c r="O502" s="305"/>
      <c r="P502" s="305"/>
      <c r="Q502" s="305"/>
      <c r="R502" s="305"/>
      <c r="S502" s="305"/>
      <c r="T502" s="305"/>
      <c r="U502" s="307">
        <f t="shared" si="36"/>
        <v>0</v>
      </c>
      <c r="V502" s="307">
        <f t="shared" si="37"/>
        <v>0</v>
      </c>
      <c r="W502" s="307">
        <f t="shared" si="38"/>
        <v>0</v>
      </c>
      <c r="X502" s="307">
        <f t="shared" si="39"/>
        <v>0</v>
      </c>
      <c r="Y502" s="308">
        <f t="shared" si="40"/>
        <v>0</v>
      </c>
      <c r="Z502" s="377">
        <f>SUM(Detailed_budget_table[[#This Row],[Y1 Total Cost Budget Line]:[Y5 Total Cost Budget Line]])</f>
        <v>0</v>
      </c>
    </row>
    <row r="503" spans="2:26" ht="15" customHeight="1">
      <c r="B503" s="302"/>
      <c r="C503" s="71"/>
      <c r="D503" s="71"/>
      <c r="E503" s="71"/>
      <c r="F503" s="71"/>
      <c r="G503" s="71"/>
      <c r="H503" s="71"/>
      <c r="I503" s="368">
        <f>IF(Detailed_budget_table[[#This Row],[Unit Cost Available?]]="Yes",IFERROR(INDEX(unit_cost,MATCH(Detailed_budget_table[[#This Row],[Cost Item]],cost_item_lookup,0)),""),0)</f>
        <v>0</v>
      </c>
      <c r="J503" s="368">
        <f>IF(H503="Yes",IF(G503="","",INDEX(cost_item_lookup_table[Cost Unit],(MATCH(G503,cost_item_lookup_table[Cost Item],0)))),0)</f>
        <v>0</v>
      </c>
      <c r="K503" s="305"/>
      <c r="L503" s="305"/>
      <c r="M503" s="305"/>
      <c r="N503" s="305"/>
      <c r="O503" s="305"/>
      <c r="P503" s="305"/>
      <c r="Q503" s="305"/>
      <c r="R503" s="305"/>
      <c r="S503" s="305"/>
      <c r="T503" s="305"/>
      <c r="U503" s="307">
        <f t="shared" si="36"/>
        <v>0</v>
      </c>
      <c r="V503" s="307">
        <f t="shared" si="37"/>
        <v>0</v>
      </c>
      <c r="W503" s="307">
        <f t="shared" si="38"/>
        <v>0</v>
      </c>
      <c r="X503" s="307">
        <f t="shared" si="39"/>
        <v>0</v>
      </c>
      <c r="Y503" s="308">
        <f t="shared" si="40"/>
        <v>0</v>
      </c>
      <c r="Z503" s="377">
        <f>SUM(Detailed_budget_table[[#This Row],[Y1 Total Cost Budget Line]:[Y5 Total Cost Budget Line]])</f>
        <v>0</v>
      </c>
    </row>
    <row r="504" spans="2:26" ht="15" customHeight="1">
      <c r="B504" s="302"/>
      <c r="C504" s="71"/>
      <c r="D504" s="71"/>
      <c r="E504" s="71"/>
      <c r="F504" s="71"/>
      <c r="G504" s="71"/>
      <c r="H504" s="71"/>
      <c r="I504" s="368">
        <f>IF(Detailed_budget_table[[#This Row],[Unit Cost Available?]]="Yes",IFERROR(INDEX(unit_cost,MATCH(Detailed_budget_table[[#This Row],[Cost Item]],cost_item_lookup,0)),""),0)</f>
        <v>0</v>
      </c>
      <c r="J504" s="368">
        <f>IF(H504="Yes",IF(G504="","",INDEX(cost_item_lookup_table[Cost Unit],(MATCH(G504,cost_item_lookup_table[Cost Item],0)))),0)</f>
        <v>0</v>
      </c>
      <c r="K504" s="305"/>
      <c r="L504" s="305"/>
      <c r="M504" s="305"/>
      <c r="N504" s="305"/>
      <c r="O504" s="305"/>
      <c r="P504" s="305"/>
      <c r="Q504" s="305"/>
      <c r="R504" s="305"/>
      <c r="S504" s="305"/>
      <c r="T504" s="305"/>
      <c r="U504" s="307">
        <f t="shared" si="36"/>
        <v>0</v>
      </c>
      <c r="V504" s="307">
        <f t="shared" si="37"/>
        <v>0</v>
      </c>
      <c r="W504" s="307">
        <f t="shared" si="38"/>
        <v>0</v>
      </c>
      <c r="X504" s="307">
        <f t="shared" si="39"/>
        <v>0</v>
      </c>
      <c r="Y504" s="308">
        <f t="shared" si="40"/>
        <v>0</v>
      </c>
      <c r="Z504" s="377">
        <f>SUM(Detailed_budget_table[[#This Row],[Y1 Total Cost Budget Line]:[Y5 Total Cost Budget Line]])</f>
        <v>0</v>
      </c>
    </row>
    <row r="505" spans="2:26" ht="15" customHeight="1">
      <c r="B505" s="302"/>
      <c r="C505" s="71"/>
      <c r="D505" s="71"/>
      <c r="E505" s="71"/>
      <c r="F505" s="71"/>
      <c r="G505" s="71"/>
      <c r="H505" s="71"/>
      <c r="I505" s="368">
        <f>IF(Detailed_budget_table[[#This Row],[Unit Cost Available?]]="Yes",IFERROR(INDEX(unit_cost,MATCH(Detailed_budget_table[[#This Row],[Cost Item]],cost_item_lookup,0)),""),0)</f>
        <v>0</v>
      </c>
      <c r="J505" s="368">
        <f>IF(H505="Yes",IF(G505="","",INDEX(cost_item_lookup_table[Cost Unit],(MATCH(G505,cost_item_lookup_table[Cost Item],0)))),0)</f>
        <v>0</v>
      </c>
      <c r="K505" s="305"/>
      <c r="L505" s="305"/>
      <c r="M505" s="305"/>
      <c r="N505" s="305"/>
      <c r="O505" s="305"/>
      <c r="P505" s="305"/>
      <c r="Q505" s="305"/>
      <c r="R505" s="305"/>
      <c r="S505" s="305"/>
      <c r="T505" s="305"/>
      <c r="U505" s="307">
        <f t="shared" si="36"/>
        <v>0</v>
      </c>
      <c r="V505" s="307">
        <f t="shared" si="37"/>
        <v>0</v>
      </c>
      <c r="W505" s="307">
        <f t="shared" si="38"/>
        <v>0</v>
      </c>
      <c r="X505" s="307">
        <f t="shared" si="39"/>
        <v>0</v>
      </c>
      <c r="Y505" s="308">
        <f t="shared" si="40"/>
        <v>0</v>
      </c>
      <c r="Z505" s="377">
        <f>SUM(Detailed_budget_table[[#This Row],[Y1 Total Cost Budget Line]:[Y5 Total Cost Budget Line]])</f>
        <v>0</v>
      </c>
    </row>
    <row r="506" spans="2:26" ht="15" customHeight="1">
      <c r="B506" s="302"/>
      <c r="C506" s="71"/>
      <c r="D506" s="71"/>
      <c r="E506" s="71"/>
      <c r="F506" s="71"/>
      <c r="G506" s="71"/>
      <c r="H506" s="71"/>
      <c r="I506" s="368">
        <f>IF(Detailed_budget_table[[#This Row],[Unit Cost Available?]]="Yes",IFERROR(INDEX(unit_cost,MATCH(Detailed_budget_table[[#This Row],[Cost Item]],cost_item_lookup,0)),""),0)</f>
        <v>0</v>
      </c>
      <c r="J506" s="368">
        <f>IF(H506="Yes",IF(G506="","",INDEX(cost_item_lookup_table[Cost Unit],(MATCH(G506,cost_item_lookup_table[Cost Item],0)))),0)</f>
        <v>0</v>
      </c>
      <c r="K506" s="305"/>
      <c r="L506" s="305"/>
      <c r="M506" s="305"/>
      <c r="N506" s="305"/>
      <c r="O506" s="305"/>
      <c r="P506" s="305"/>
      <c r="Q506" s="305"/>
      <c r="R506" s="305"/>
      <c r="S506" s="305"/>
      <c r="T506" s="305"/>
      <c r="U506" s="307">
        <f t="shared" si="36"/>
        <v>0</v>
      </c>
      <c r="V506" s="307">
        <f t="shared" si="37"/>
        <v>0</v>
      </c>
      <c r="W506" s="307">
        <f t="shared" si="38"/>
        <v>0</v>
      </c>
      <c r="X506" s="307">
        <f t="shared" si="39"/>
        <v>0</v>
      </c>
      <c r="Y506" s="308">
        <f t="shared" si="40"/>
        <v>0</v>
      </c>
      <c r="Z506" s="377">
        <f>SUM(Detailed_budget_table[[#This Row],[Y1 Total Cost Budget Line]:[Y5 Total Cost Budget Line]])</f>
        <v>0</v>
      </c>
    </row>
    <row r="507" spans="2:26" ht="15" customHeight="1">
      <c r="B507" s="302"/>
      <c r="C507" s="71"/>
      <c r="D507" s="71"/>
      <c r="E507" s="71"/>
      <c r="F507" s="71"/>
      <c r="G507" s="71"/>
      <c r="H507" s="71"/>
      <c r="I507" s="368">
        <f>IF(Detailed_budget_table[[#This Row],[Unit Cost Available?]]="Yes",IFERROR(INDEX(unit_cost,MATCH(Detailed_budget_table[[#This Row],[Cost Item]],cost_item_lookup,0)),""),0)</f>
        <v>0</v>
      </c>
      <c r="J507" s="368">
        <f>IF(H507="Yes",IF(G507="","",INDEX(cost_item_lookup_table[Cost Unit],(MATCH(G507,cost_item_lookup_table[Cost Item],0)))),0)</f>
        <v>0</v>
      </c>
      <c r="K507" s="305"/>
      <c r="L507" s="305"/>
      <c r="M507" s="305"/>
      <c r="N507" s="305"/>
      <c r="O507" s="305"/>
      <c r="P507" s="305"/>
      <c r="Q507" s="305"/>
      <c r="R507" s="305"/>
      <c r="S507" s="305"/>
      <c r="T507" s="305"/>
      <c r="U507" s="307">
        <f t="shared" si="36"/>
        <v>0</v>
      </c>
      <c r="V507" s="307">
        <f t="shared" si="37"/>
        <v>0</v>
      </c>
      <c r="W507" s="307">
        <f t="shared" si="38"/>
        <v>0</v>
      </c>
      <c r="X507" s="307">
        <f t="shared" si="39"/>
        <v>0</v>
      </c>
      <c r="Y507" s="308">
        <f t="shared" si="40"/>
        <v>0</v>
      </c>
      <c r="Z507" s="377">
        <f>SUM(Detailed_budget_table[[#This Row],[Y1 Total Cost Budget Line]:[Y5 Total Cost Budget Line]])</f>
        <v>0</v>
      </c>
    </row>
    <row r="508" spans="2:26" ht="15" customHeight="1">
      <c r="B508" s="302"/>
      <c r="C508" s="71"/>
      <c r="D508" s="71"/>
      <c r="E508" s="71"/>
      <c r="F508" s="71"/>
      <c r="G508" s="71"/>
      <c r="H508" s="71"/>
      <c r="I508" s="368">
        <f>IF(Detailed_budget_table[[#This Row],[Unit Cost Available?]]="Yes",IFERROR(INDEX(unit_cost,MATCH(Detailed_budget_table[[#This Row],[Cost Item]],cost_item_lookup,0)),""),0)</f>
        <v>0</v>
      </c>
      <c r="J508" s="368">
        <f>IF(H508="Yes",IF(G508="","",INDEX(cost_item_lookup_table[Cost Unit],(MATCH(G508,cost_item_lookup_table[Cost Item],0)))),0)</f>
        <v>0</v>
      </c>
      <c r="K508" s="305"/>
      <c r="L508" s="305"/>
      <c r="M508" s="305"/>
      <c r="N508" s="305"/>
      <c r="O508" s="305"/>
      <c r="P508" s="305"/>
      <c r="Q508" s="305"/>
      <c r="R508" s="305"/>
      <c r="S508" s="305"/>
      <c r="T508" s="305"/>
      <c r="U508" s="307">
        <f t="shared" si="36"/>
        <v>0</v>
      </c>
      <c r="V508" s="307">
        <f t="shared" si="37"/>
        <v>0</v>
      </c>
      <c r="W508" s="307">
        <f t="shared" si="38"/>
        <v>0</v>
      </c>
      <c r="X508" s="307">
        <f t="shared" si="39"/>
        <v>0</v>
      </c>
      <c r="Y508" s="308">
        <f t="shared" si="40"/>
        <v>0</v>
      </c>
      <c r="Z508" s="377">
        <f>SUM(Detailed_budget_table[[#This Row],[Y1 Total Cost Budget Line]:[Y5 Total Cost Budget Line]])</f>
        <v>0</v>
      </c>
    </row>
    <row r="509" spans="2:26" ht="15" customHeight="1">
      <c r="B509" s="302"/>
      <c r="C509" s="71"/>
      <c r="D509" s="71"/>
      <c r="E509" s="71"/>
      <c r="F509" s="71"/>
      <c r="G509" s="71"/>
      <c r="H509" s="71"/>
      <c r="I509" s="368">
        <f>IF(Detailed_budget_table[[#This Row],[Unit Cost Available?]]="Yes",IFERROR(INDEX(unit_cost,MATCH(Detailed_budget_table[[#This Row],[Cost Item]],cost_item_lookup,0)),""),0)</f>
        <v>0</v>
      </c>
      <c r="J509" s="368">
        <f>IF(H509="Yes",IF(G509="","",INDEX(cost_item_lookup_table[Cost Unit],(MATCH(G509,cost_item_lookup_table[Cost Item],0)))),0)</f>
        <v>0</v>
      </c>
      <c r="K509" s="305"/>
      <c r="L509" s="305"/>
      <c r="M509" s="305"/>
      <c r="N509" s="305"/>
      <c r="O509" s="305"/>
      <c r="P509" s="305"/>
      <c r="Q509" s="305"/>
      <c r="R509" s="305"/>
      <c r="S509" s="305"/>
      <c r="T509" s="305"/>
      <c r="U509" s="307">
        <f t="shared" si="36"/>
        <v>0</v>
      </c>
      <c r="V509" s="307">
        <f t="shared" si="37"/>
        <v>0</v>
      </c>
      <c r="W509" s="307">
        <f t="shared" si="38"/>
        <v>0</v>
      </c>
      <c r="X509" s="307">
        <f t="shared" si="39"/>
        <v>0</v>
      </c>
      <c r="Y509" s="308">
        <f t="shared" si="40"/>
        <v>0</v>
      </c>
      <c r="Z509" s="377">
        <f>SUM(Detailed_budget_table[[#This Row],[Y1 Total Cost Budget Line]:[Y5 Total Cost Budget Line]])</f>
        <v>0</v>
      </c>
    </row>
    <row r="510" spans="2:26" ht="15" customHeight="1">
      <c r="B510" s="302"/>
      <c r="C510" s="71"/>
      <c r="D510" s="71"/>
      <c r="E510" s="71"/>
      <c r="F510" s="71"/>
      <c r="G510" s="71"/>
      <c r="H510" s="71"/>
      <c r="I510" s="368">
        <f>IF(Detailed_budget_table[[#This Row],[Unit Cost Available?]]="Yes",IFERROR(INDEX(unit_cost,MATCH(Detailed_budget_table[[#This Row],[Cost Item]],cost_item_lookup,0)),""),0)</f>
        <v>0</v>
      </c>
      <c r="J510" s="368">
        <f>IF(H510="Yes",IF(G510="","",INDEX(cost_item_lookup_table[Cost Unit],(MATCH(G510,cost_item_lookup_table[Cost Item],0)))),0)</f>
        <v>0</v>
      </c>
      <c r="K510" s="305"/>
      <c r="L510" s="305"/>
      <c r="M510" s="305"/>
      <c r="N510" s="305"/>
      <c r="O510" s="305"/>
      <c r="P510" s="305"/>
      <c r="Q510" s="305"/>
      <c r="R510" s="305"/>
      <c r="S510" s="305"/>
      <c r="T510" s="305"/>
      <c r="U510" s="307">
        <f t="shared" si="36"/>
        <v>0</v>
      </c>
      <c r="V510" s="307">
        <f t="shared" si="37"/>
        <v>0</v>
      </c>
      <c r="W510" s="307">
        <f t="shared" si="38"/>
        <v>0</v>
      </c>
      <c r="X510" s="307">
        <f t="shared" si="39"/>
        <v>0</v>
      </c>
      <c r="Y510" s="308">
        <f t="shared" si="40"/>
        <v>0</v>
      </c>
      <c r="Z510" s="377">
        <f>SUM(Detailed_budget_table[[#This Row],[Y1 Total Cost Budget Line]:[Y5 Total Cost Budget Line]])</f>
        <v>0</v>
      </c>
    </row>
    <row r="511" spans="2:26" ht="15" customHeight="1">
      <c r="B511" s="302"/>
      <c r="C511" s="71"/>
      <c r="D511" s="71"/>
      <c r="E511" s="71"/>
      <c r="F511" s="71"/>
      <c r="G511" s="71"/>
      <c r="H511" s="71"/>
      <c r="I511" s="368">
        <f>IF(Detailed_budget_table[[#This Row],[Unit Cost Available?]]="Yes",IFERROR(INDEX(unit_cost,MATCH(Detailed_budget_table[[#This Row],[Cost Item]],cost_item_lookup,0)),""),0)</f>
        <v>0</v>
      </c>
      <c r="J511" s="368">
        <f>IF(H511="Yes",IF(G511="","",INDEX(cost_item_lookup_table[Cost Unit],(MATCH(G511,cost_item_lookup_table[Cost Item],0)))),0)</f>
        <v>0</v>
      </c>
      <c r="K511" s="305"/>
      <c r="L511" s="305"/>
      <c r="M511" s="305"/>
      <c r="N511" s="305"/>
      <c r="O511" s="305"/>
      <c r="P511" s="305"/>
      <c r="Q511" s="305"/>
      <c r="R511" s="305"/>
      <c r="S511" s="305"/>
      <c r="T511" s="305"/>
      <c r="U511" s="307">
        <f t="shared" si="36"/>
        <v>0</v>
      </c>
      <c r="V511" s="307">
        <f t="shared" si="37"/>
        <v>0</v>
      </c>
      <c r="W511" s="307">
        <f t="shared" si="38"/>
        <v>0</v>
      </c>
      <c r="X511" s="307">
        <f t="shared" si="39"/>
        <v>0</v>
      </c>
      <c r="Y511" s="308">
        <f t="shared" si="40"/>
        <v>0</v>
      </c>
      <c r="Z511" s="377">
        <f>SUM(Detailed_budget_table[[#This Row],[Y1 Total Cost Budget Line]:[Y5 Total Cost Budget Line]])</f>
        <v>0</v>
      </c>
    </row>
    <row r="512" spans="2:26" ht="15" customHeight="1">
      <c r="B512" s="302"/>
      <c r="C512" s="71"/>
      <c r="D512" s="71"/>
      <c r="E512" s="71"/>
      <c r="F512" s="71"/>
      <c r="G512" s="71"/>
      <c r="H512" s="71"/>
      <c r="I512" s="368">
        <f>IF(Detailed_budget_table[[#This Row],[Unit Cost Available?]]="Yes",IFERROR(INDEX(unit_cost,MATCH(Detailed_budget_table[[#This Row],[Cost Item]],cost_item_lookup,0)),""),0)</f>
        <v>0</v>
      </c>
      <c r="J512" s="368">
        <f>IF(H512="Yes",IF(G512="","",INDEX(cost_item_lookup_table[Cost Unit],(MATCH(G512,cost_item_lookup_table[Cost Item],0)))),0)</f>
        <v>0</v>
      </c>
      <c r="K512" s="305"/>
      <c r="L512" s="305"/>
      <c r="M512" s="305"/>
      <c r="N512" s="305"/>
      <c r="O512" s="305"/>
      <c r="P512" s="305"/>
      <c r="Q512" s="305"/>
      <c r="R512" s="305"/>
      <c r="S512" s="305"/>
      <c r="T512" s="305"/>
      <c r="U512" s="307">
        <f t="shared" si="36"/>
        <v>0</v>
      </c>
      <c r="V512" s="307">
        <f t="shared" si="37"/>
        <v>0</v>
      </c>
      <c r="W512" s="307">
        <f t="shared" si="38"/>
        <v>0</v>
      </c>
      <c r="X512" s="307">
        <f t="shared" si="39"/>
        <v>0</v>
      </c>
      <c r="Y512" s="308">
        <f t="shared" si="40"/>
        <v>0</v>
      </c>
      <c r="Z512" s="377">
        <f>SUM(Detailed_budget_table[[#This Row],[Y1 Total Cost Budget Line]:[Y5 Total Cost Budget Line]])</f>
        <v>0</v>
      </c>
    </row>
    <row r="513" spans="2:26" ht="15" customHeight="1">
      <c r="B513" s="302"/>
      <c r="C513" s="71"/>
      <c r="D513" s="71"/>
      <c r="E513" s="71"/>
      <c r="F513" s="71"/>
      <c r="G513" s="71"/>
      <c r="H513" s="71"/>
      <c r="I513" s="368">
        <f>IF(Detailed_budget_table[[#This Row],[Unit Cost Available?]]="Yes",IFERROR(INDEX(unit_cost,MATCH(Detailed_budget_table[[#This Row],[Cost Item]],cost_item_lookup,0)),""),0)</f>
        <v>0</v>
      </c>
      <c r="J513" s="368">
        <f>IF(H513="Yes",IF(G513="","",INDEX(cost_item_lookup_table[Cost Unit],(MATCH(G513,cost_item_lookup_table[Cost Item],0)))),0)</f>
        <v>0</v>
      </c>
      <c r="K513" s="305"/>
      <c r="L513" s="305"/>
      <c r="M513" s="305"/>
      <c r="N513" s="305"/>
      <c r="O513" s="305"/>
      <c r="P513" s="305"/>
      <c r="Q513" s="305"/>
      <c r="R513" s="305"/>
      <c r="S513" s="305"/>
      <c r="T513" s="305"/>
      <c r="U513" s="307">
        <f t="shared" si="36"/>
        <v>0</v>
      </c>
      <c r="V513" s="307">
        <f t="shared" si="37"/>
        <v>0</v>
      </c>
      <c r="W513" s="307">
        <f t="shared" si="38"/>
        <v>0</v>
      </c>
      <c r="X513" s="307">
        <f t="shared" si="39"/>
        <v>0</v>
      </c>
      <c r="Y513" s="308">
        <f t="shared" si="40"/>
        <v>0</v>
      </c>
      <c r="Z513" s="377">
        <f>SUM(Detailed_budget_table[[#This Row],[Y1 Total Cost Budget Line]:[Y5 Total Cost Budget Line]])</f>
        <v>0</v>
      </c>
    </row>
    <row r="514" spans="2:26" ht="15" customHeight="1">
      <c r="B514" s="302"/>
      <c r="C514" s="71"/>
      <c r="D514" s="71"/>
      <c r="E514" s="71"/>
      <c r="F514" s="71"/>
      <c r="G514" s="71"/>
      <c r="H514" s="71"/>
      <c r="I514" s="368">
        <f>IF(Detailed_budget_table[[#This Row],[Unit Cost Available?]]="Yes",IFERROR(INDEX(unit_cost,MATCH(Detailed_budget_table[[#This Row],[Cost Item]],cost_item_lookup,0)),""),0)</f>
        <v>0</v>
      </c>
      <c r="J514" s="368">
        <f>IF(H514="Yes",IF(G514="","",INDEX(cost_item_lookup_table[Cost Unit],(MATCH(G514,cost_item_lookup_table[Cost Item],0)))),0)</f>
        <v>0</v>
      </c>
      <c r="K514" s="305"/>
      <c r="L514" s="305"/>
      <c r="M514" s="305"/>
      <c r="N514" s="305"/>
      <c r="O514" s="305"/>
      <c r="P514" s="305"/>
      <c r="Q514" s="305"/>
      <c r="R514" s="305"/>
      <c r="S514" s="305"/>
      <c r="T514" s="305"/>
      <c r="U514" s="307">
        <f t="shared" si="36"/>
        <v>0</v>
      </c>
      <c r="V514" s="307">
        <f t="shared" si="37"/>
        <v>0</v>
      </c>
      <c r="W514" s="307">
        <f t="shared" si="38"/>
        <v>0</v>
      </c>
      <c r="X514" s="307">
        <f t="shared" si="39"/>
        <v>0</v>
      </c>
      <c r="Y514" s="308">
        <f t="shared" si="40"/>
        <v>0</v>
      </c>
      <c r="Z514" s="377">
        <f>SUM(Detailed_budget_table[[#This Row],[Y1 Total Cost Budget Line]:[Y5 Total Cost Budget Line]])</f>
        <v>0</v>
      </c>
    </row>
    <row r="515" spans="2:26" ht="15" customHeight="1">
      <c r="B515" s="302"/>
      <c r="C515" s="71"/>
      <c r="D515" s="71"/>
      <c r="E515" s="71"/>
      <c r="F515" s="71"/>
      <c r="G515" s="71"/>
      <c r="H515" s="71"/>
      <c r="I515" s="368">
        <f>IF(Detailed_budget_table[[#This Row],[Unit Cost Available?]]="Yes",IFERROR(INDEX(unit_cost,MATCH(Detailed_budget_table[[#This Row],[Cost Item]],cost_item_lookup,0)),""),0)</f>
        <v>0</v>
      </c>
      <c r="J515" s="368">
        <f>IF(H515="Yes",IF(G515="","",INDEX(cost_item_lookup_table[Cost Unit],(MATCH(G515,cost_item_lookup_table[Cost Item],0)))),0)</f>
        <v>0</v>
      </c>
      <c r="K515" s="305"/>
      <c r="L515" s="305"/>
      <c r="M515" s="305"/>
      <c r="N515" s="305"/>
      <c r="O515" s="305"/>
      <c r="P515" s="305"/>
      <c r="Q515" s="305"/>
      <c r="R515" s="305"/>
      <c r="S515" s="305"/>
      <c r="T515" s="305"/>
      <c r="U515" s="307">
        <f t="shared" si="36"/>
        <v>0</v>
      </c>
      <c r="V515" s="307">
        <f t="shared" si="37"/>
        <v>0</v>
      </c>
      <c r="W515" s="307">
        <f t="shared" si="38"/>
        <v>0</v>
      </c>
      <c r="X515" s="307">
        <f t="shared" si="39"/>
        <v>0</v>
      </c>
      <c r="Y515" s="308">
        <f t="shared" si="40"/>
        <v>0</v>
      </c>
      <c r="Z515" s="377">
        <f>SUM(Detailed_budget_table[[#This Row],[Y1 Total Cost Budget Line]:[Y5 Total Cost Budget Line]])</f>
        <v>0</v>
      </c>
    </row>
    <row r="516" spans="2:26" ht="15" customHeight="1">
      <c r="B516" s="302"/>
      <c r="C516" s="71"/>
      <c r="D516" s="71"/>
      <c r="E516" s="71"/>
      <c r="F516" s="71"/>
      <c r="G516" s="71"/>
      <c r="H516" s="71"/>
      <c r="I516" s="368">
        <f>IF(Detailed_budget_table[[#This Row],[Unit Cost Available?]]="Yes",IFERROR(INDEX(unit_cost,MATCH(Detailed_budget_table[[#This Row],[Cost Item]],cost_item_lookup,0)),""),0)</f>
        <v>0</v>
      </c>
      <c r="J516" s="368">
        <f>IF(H516="Yes",IF(G516="","",INDEX(cost_item_lookup_table[Cost Unit],(MATCH(G516,cost_item_lookup_table[Cost Item],0)))),0)</f>
        <v>0</v>
      </c>
      <c r="K516" s="305"/>
      <c r="L516" s="305"/>
      <c r="M516" s="305"/>
      <c r="N516" s="305"/>
      <c r="O516" s="305"/>
      <c r="P516" s="305"/>
      <c r="Q516" s="305"/>
      <c r="R516" s="305"/>
      <c r="S516" s="305"/>
      <c r="T516" s="305"/>
      <c r="U516" s="307">
        <f t="shared" si="36"/>
        <v>0</v>
      </c>
      <c r="V516" s="307">
        <f t="shared" si="37"/>
        <v>0</v>
      </c>
      <c r="W516" s="307">
        <f t="shared" si="38"/>
        <v>0</v>
      </c>
      <c r="X516" s="307">
        <f t="shared" si="39"/>
        <v>0</v>
      </c>
      <c r="Y516" s="308">
        <f t="shared" si="40"/>
        <v>0</v>
      </c>
      <c r="Z516" s="377">
        <f>SUM(Detailed_budget_table[[#This Row],[Y1 Total Cost Budget Line]:[Y5 Total Cost Budget Line]])</f>
        <v>0</v>
      </c>
    </row>
    <row r="517" spans="2:26" ht="15" customHeight="1">
      <c r="B517" s="302"/>
      <c r="C517" s="71"/>
      <c r="D517" s="71"/>
      <c r="E517" s="71"/>
      <c r="F517" s="71"/>
      <c r="G517" s="71"/>
      <c r="H517" s="71"/>
      <c r="I517" s="368">
        <f>IF(Detailed_budget_table[[#This Row],[Unit Cost Available?]]="Yes",IFERROR(INDEX(unit_cost,MATCH(Detailed_budget_table[[#This Row],[Cost Item]],cost_item_lookup,0)),""),0)</f>
        <v>0</v>
      </c>
      <c r="J517" s="368">
        <f>IF(H517="Yes",IF(G517="","",INDEX(cost_item_lookup_table[Cost Unit],(MATCH(G517,cost_item_lookup_table[Cost Item],0)))),0)</f>
        <v>0</v>
      </c>
      <c r="K517" s="305"/>
      <c r="L517" s="305"/>
      <c r="M517" s="305"/>
      <c r="N517" s="305"/>
      <c r="O517" s="305"/>
      <c r="P517" s="305"/>
      <c r="Q517" s="305"/>
      <c r="R517" s="305"/>
      <c r="S517" s="305"/>
      <c r="T517" s="305"/>
      <c r="U517" s="307">
        <f t="shared" si="36"/>
        <v>0</v>
      </c>
      <c r="V517" s="307">
        <f t="shared" si="37"/>
        <v>0</v>
      </c>
      <c r="W517" s="307">
        <f t="shared" si="38"/>
        <v>0</v>
      </c>
      <c r="X517" s="307">
        <f t="shared" si="39"/>
        <v>0</v>
      </c>
      <c r="Y517" s="308">
        <f t="shared" si="40"/>
        <v>0</v>
      </c>
      <c r="Z517" s="377">
        <f>SUM(Detailed_budget_table[[#This Row],[Y1 Total Cost Budget Line]:[Y5 Total Cost Budget Line]])</f>
        <v>0</v>
      </c>
    </row>
    <row r="518" spans="2:26" ht="15" customHeight="1">
      <c r="B518" s="302"/>
      <c r="C518" s="71"/>
      <c r="D518" s="71"/>
      <c r="E518" s="71"/>
      <c r="F518" s="71"/>
      <c r="G518" s="71"/>
      <c r="H518" s="71"/>
      <c r="I518" s="368">
        <f>IF(Detailed_budget_table[[#This Row],[Unit Cost Available?]]="Yes",IFERROR(INDEX(unit_cost,MATCH(Detailed_budget_table[[#This Row],[Cost Item]],cost_item_lookup,0)),""),0)</f>
        <v>0</v>
      </c>
      <c r="J518" s="368">
        <f>IF(H518="Yes",IF(G518="","",INDEX(cost_item_lookup_table[Cost Unit],(MATCH(G518,cost_item_lookup_table[Cost Item],0)))),0)</f>
        <v>0</v>
      </c>
      <c r="K518" s="305"/>
      <c r="L518" s="305"/>
      <c r="M518" s="305"/>
      <c r="N518" s="305"/>
      <c r="O518" s="305"/>
      <c r="P518" s="305"/>
      <c r="Q518" s="305"/>
      <c r="R518" s="305"/>
      <c r="S518" s="305"/>
      <c r="T518" s="305"/>
      <c r="U518" s="307">
        <f t="shared" si="36"/>
        <v>0</v>
      </c>
      <c r="V518" s="307">
        <f t="shared" si="37"/>
        <v>0</v>
      </c>
      <c r="W518" s="307">
        <f t="shared" si="38"/>
        <v>0</v>
      </c>
      <c r="X518" s="307">
        <f t="shared" si="39"/>
        <v>0</v>
      </c>
      <c r="Y518" s="308">
        <f t="shared" si="40"/>
        <v>0</v>
      </c>
      <c r="Z518" s="377">
        <f>SUM(Detailed_budget_table[[#This Row],[Y1 Total Cost Budget Line]:[Y5 Total Cost Budget Line]])</f>
        <v>0</v>
      </c>
    </row>
    <row r="519" spans="2:26" ht="15" customHeight="1">
      <c r="B519" s="302"/>
      <c r="C519" s="71"/>
      <c r="D519" s="71"/>
      <c r="E519" s="71"/>
      <c r="F519" s="71"/>
      <c r="G519" s="71"/>
      <c r="H519" s="71"/>
      <c r="I519" s="368">
        <f>IF(Detailed_budget_table[[#This Row],[Unit Cost Available?]]="Yes",IFERROR(INDEX(unit_cost,MATCH(Detailed_budget_table[[#This Row],[Cost Item]],cost_item_lookup,0)),""),0)</f>
        <v>0</v>
      </c>
      <c r="J519" s="368">
        <f>IF(H519="Yes",IF(G519="","",INDEX(cost_item_lookup_table[Cost Unit],(MATCH(G519,cost_item_lookup_table[Cost Item],0)))),0)</f>
        <v>0</v>
      </c>
      <c r="K519" s="305"/>
      <c r="L519" s="305"/>
      <c r="M519" s="305"/>
      <c r="N519" s="305"/>
      <c r="O519" s="305"/>
      <c r="P519" s="305"/>
      <c r="Q519" s="305"/>
      <c r="R519" s="305"/>
      <c r="S519" s="305"/>
      <c r="T519" s="305"/>
      <c r="U519" s="307">
        <f t="shared" ref="U519:U582" si="41">IF(IF(OR(K519="",L519="",$I519=""),"",K519*L519*$I519)="",0,K519*L519*$I519)</f>
        <v>0</v>
      </c>
      <c r="V519" s="307">
        <f t="shared" ref="V519:V582" si="42">IF(IF(OR(M519="",N519="",$I519=""),"",M519*N519*$I519)="",0,M519*N519*$I519)</f>
        <v>0</v>
      </c>
      <c r="W519" s="307">
        <f t="shared" ref="W519:W582" si="43">IF(IF(OR(O519="",P519="",$I519=""),"",O519*P519*$I519)="",0,O519*P519*$I519)</f>
        <v>0</v>
      </c>
      <c r="X519" s="307">
        <f t="shared" ref="X519:X582" si="44">IF(IF(OR(Q519="",R519="",$I519=""),"",Q519*R519*$I519)="",0,Q519*R519*$I519)</f>
        <v>0</v>
      </c>
      <c r="Y519" s="308">
        <f t="shared" ref="Y519:Y582" si="45">IF(IF(OR(S519="",T519="",$I519=""),"",S519*T519*$I519)="",0,S519*T519*$I519)</f>
        <v>0</v>
      </c>
      <c r="Z519" s="377">
        <f>SUM(Detailed_budget_table[[#This Row],[Y1 Total Cost Budget Line]:[Y5 Total Cost Budget Line]])</f>
        <v>0</v>
      </c>
    </row>
    <row r="520" spans="2:26" ht="15" customHeight="1">
      <c r="B520" s="302"/>
      <c r="C520" s="71"/>
      <c r="D520" s="71"/>
      <c r="E520" s="71"/>
      <c r="F520" s="71"/>
      <c r="G520" s="71"/>
      <c r="H520" s="71"/>
      <c r="I520" s="368">
        <f>IF(Detailed_budget_table[[#This Row],[Unit Cost Available?]]="Yes",IFERROR(INDEX(unit_cost,MATCH(Detailed_budget_table[[#This Row],[Cost Item]],cost_item_lookup,0)),""),0)</f>
        <v>0</v>
      </c>
      <c r="J520" s="368">
        <f>IF(H520="Yes",IF(G520="","",INDEX(cost_item_lookup_table[Cost Unit],(MATCH(G520,cost_item_lookup_table[Cost Item],0)))),0)</f>
        <v>0</v>
      </c>
      <c r="K520" s="305"/>
      <c r="L520" s="305"/>
      <c r="M520" s="305"/>
      <c r="N520" s="305"/>
      <c r="O520" s="305"/>
      <c r="P520" s="305"/>
      <c r="Q520" s="305"/>
      <c r="R520" s="305"/>
      <c r="S520" s="305"/>
      <c r="T520" s="305"/>
      <c r="U520" s="307">
        <f t="shared" si="41"/>
        <v>0</v>
      </c>
      <c r="V520" s="307">
        <f t="shared" si="42"/>
        <v>0</v>
      </c>
      <c r="W520" s="307">
        <f t="shared" si="43"/>
        <v>0</v>
      </c>
      <c r="X520" s="307">
        <f t="shared" si="44"/>
        <v>0</v>
      </c>
      <c r="Y520" s="308">
        <f t="shared" si="45"/>
        <v>0</v>
      </c>
      <c r="Z520" s="377">
        <f>SUM(Detailed_budget_table[[#This Row],[Y1 Total Cost Budget Line]:[Y5 Total Cost Budget Line]])</f>
        <v>0</v>
      </c>
    </row>
    <row r="521" spans="2:26" ht="15" customHeight="1">
      <c r="B521" s="302"/>
      <c r="C521" s="71"/>
      <c r="D521" s="71"/>
      <c r="E521" s="71"/>
      <c r="F521" s="71"/>
      <c r="G521" s="71"/>
      <c r="H521" s="71"/>
      <c r="I521" s="368">
        <f>IF(Detailed_budget_table[[#This Row],[Unit Cost Available?]]="Yes",IFERROR(INDEX(unit_cost,MATCH(Detailed_budget_table[[#This Row],[Cost Item]],cost_item_lookup,0)),""),0)</f>
        <v>0</v>
      </c>
      <c r="J521" s="368">
        <f>IF(H521="Yes",IF(G521="","",INDEX(cost_item_lookup_table[Cost Unit],(MATCH(G521,cost_item_lookup_table[Cost Item],0)))),0)</f>
        <v>0</v>
      </c>
      <c r="K521" s="305"/>
      <c r="L521" s="305"/>
      <c r="M521" s="305"/>
      <c r="N521" s="305"/>
      <c r="O521" s="305"/>
      <c r="P521" s="305"/>
      <c r="Q521" s="305"/>
      <c r="R521" s="305"/>
      <c r="S521" s="305"/>
      <c r="T521" s="305"/>
      <c r="U521" s="307">
        <f t="shared" si="41"/>
        <v>0</v>
      </c>
      <c r="V521" s="307">
        <f t="shared" si="42"/>
        <v>0</v>
      </c>
      <c r="W521" s="307">
        <f t="shared" si="43"/>
        <v>0</v>
      </c>
      <c r="X521" s="307">
        <f t="shared" si="44"/>
        <v>0</v>
      </c>
      <c r="Y521" s="308">
        <f t="shared" si="45"/>
        <v>0</v>
      </c>
      <c r="Z521" s="377">
        <f>SUM(Detailed_budget_table[[#This Row],[Y1 Total Cost Budget Line]:[Y5 Total Cost Budget Line]])</f>
        <v>0</v>
      </c>
    </row>
    <row r="522" spans="2:26" ht="15" customHeight="1">
      <c r="B522" s="302"/>
      <c r="C522" s="71"/>
      <c r="D522" s="71"/>
      <c r="E522" s="71"/>
      <c r="F522" s="71"/>
      <c r="G522" s="71"/>
      <c r="H522" s="71"/>
      <c r="I522" s="368">
        <f>IF(Detailed_budget_table[[#This Row],[Unit Cost Available?]]="Yes",IFERROR(INDEX(unit_cost,MATCH(Detailed_budget_table[[#This Row],[Cost Item]],cost_item_lookup,0)),""),0)</f>
        <v>0</v>
      </c>
      <c r="J522" s="368">
        <f>IF(H522="Yes",IF(G522="","",INDEX(cost_item_lookup_table[Cost Unit],(MATCH(G522,cost_item_lookup_table[Cost Item],0)))),0)</f>
        <v>0</v>
      </c>
      <c r="K522" s="305"/>
      <c r="L522" s="305"/>
      <c r="M522" s="305"/>
      <c r="N522" s="305"/>
      <c r="O522" s="305"/>
      <c r="P522" s="305"/>
      <c r="Q522" s="305"/>
      <c r="R522" s="305"/>
      <c r="S522" s="305"/>
      <c r="T522" s="305"/>
      <c r="U522" s="307">
        <f t="shared" si="41"/>
        <v>0</v>
      </c>
      <c r="V522" s="307">
        <f t="shared" si="42"/>
        <v>0</v>
      </c>
      <c r="W522" s="307">
        <f t="shared" si="43"/>
        <v>0</v>
      </c>
      <c r="X522" s="307">
        <f t="shared" si="44"/>
        <v>0</v>
      </c>
      <c r="Y522" s="308">
        <f t="shared" si="45"/>
        <v>0</v>
      </c>
      <c r="Z522" s="377">
        <f>SUM(Detailed_budget_table[[#This Row],[Y1 Total Cost Budget Line]:[Y5 Total Cost Budget Line]])</f>
        <v>0</v>
      </c>
    </row>
    <row r="523" spans="2:26" ht="15" customHeight="1">
      <c r="B523" s="302"/>
      <c r="C523" s="71"/>
      <c r="D523" s="71"/>
      <c r="E523" s="71"/>
      <c r="F523" s="71"/>
      <c r="G523" s="71"/>
      <c r="H523" s="71"/>
      <c r="I523" s="368">
        <f>IF(Detailed_budget_table[[#This Row],[Unit Cost Available?]]="Yes",IFERROR(INDEX(unit_cost,MATCH(Detailed_budget_table[[#This Row],[Cost Item]],cost_item_lookup,0)),""),0)</f>
        <v>0</v>
      </c>
      <c r="J523" s="368">
        <f>IF(H523="Yes",IF(G523="","",INDEX(cost_item_lookup_table[Cost Unit],(MATCH(G523,cost_item_lookup_table[Cost Item],0)))),0)</f>
        <v>0</v>
      </c>
      <c r="K523" s="305"/>
      <c r="L523" s="305"/>
      <c r="M523" s="305"/>
      <c r="N523" s="305"/>
      <c r="O523" s="305"/>
      <c r="P523" s="305"/>
      <c r="Q523" s="305"/>
      <c r="R523" s="305"/>
      <c r="S523" s="305"/>
      <c r="T523" s="305"/>
      <c r="U523" s="307">
        <f t="shared" si="41"/>
        <v>0</v>
      </c>
      <c r="V523" s="307">
        <f t="shared" si="42"/>
        <v>0</v>
      </c>
      <c r="W523" s="307">
        <f t="shared" si="43"/>
        <v>0</v>
      </c>
      <c r="X523" s="307">
        <f t="shared" si="44"/>
        <v>0</v>
      </c>
      <c r="Y523" s="308">
        <f t="shared" si="45"/>
        <v>0</v>
      </c>
      <c r="Z523" s="377">
        <f>SUM(Detailed_budget_table[[#This Row],[Y1 Total Cost Budget Line]:[Y5 Total Cost Budget Line]])</f>
        <v>0</v>
      </c>
    </row>
    <row r="524" spans="2:26" ht="15" customHeight="1">
      <c r="B524" s="302"/>
      <c r="C524" s="71"/>
      <c r="D524" s="71"/>
      <c r="E524" s="71"/>
      <c r="F524" s="71"/>
      <c r="G524" s="71"/>
      <c r="H524" s="71"/>
      <c r="I524" s="368">
        <f>IF(Detailed_budget_table[[#This Row],[Unit Cost Available?]]="Yes",IFERROR(INDEX(unit_cost,MATCH(Detailed_budget_table[[#This Row],[Cost Item]],cost_item_lookup,0)),""),0)</f>
        <v>0</v>
      </c>
      <c r="J524" s="368">
        <f>IF(H524="Yes",IF(G524="","",INDEX(cost_item_lookup_table[Cost Unit],(MATCH(G524,cost_item_lookup_table[Cost Item],0)))),0)</f>
        <v>0</v>
      </c>
      <c r="K524" s="305"/>
      <c r="L524" s="305"/>
      <c r="M524" s="305"/>
      <c r="N524" s="305"/>
      <c r="O524" s="305"/>
      <c r="P524" s="305"/>
      <c r="Q524" s="305"/>
      <c r="R524" s="305"/>
      <c r="S524" s="305"/>
      <c r="T524" s="305"/>
      <c r="U524" s="307">
        <f t="shared" si="41"/>
        <v>0</v>
      </c>
      <c r="V524" s="307">
        <f t="shared" si="42"/>
        <v>0</v>
      </c>
      <c r="W524" s="307">
        <f t="shared" si="43"/>
        <v>0</v>
      </c>
      <c r="X524" s="307">
        <f t="shared" si="44"/>
        <v>0</v>
      </c>
      <c r="Y524" s="308">
        <f t="shared" si="45"/>
        <v>0</v>
      </c>
      <c r="Z524" s="377">
        <f>SUM(Detailed_budget_table[[#This Row],[Y1 Total Cost Budget Line]:[Y5 Total Cost Budget Line]])</f>
        <v>0</v>
      </c>
    </row>
    <row r="525" spans="2:26" ht="15" customHeight="1">
      <c r="B525" s="302"/>
      <c r="C525" s="71"/>
      <c r="D525" s="71"/>
      <c r="E525" s="71"/>
      <c r="F525" s="71"/>
      <c r="G525" s="71"/>
      <c r="H525" s="71"/>
      <c r="I525" s="368">
        <f>IF(Detailed_budget_table[[#This Row],[Unit Cost Available?]]="Yes",IFERROR(INDEX(unit_cost,MATCH(Detailed_budget_table[[#This Row],[Cost Item]],cost_item_lookup,0)),""),0)</f>
        <v>0</v>
      </c>
      <c r="J525" s="368">
        <f>IF(H525="Yes",IF(G525="","",INDEX(cost_item_lookup_table[Cost Unit],(MATCH(G525,cost_item_lookup_table[Cost Item],0)))),0)</f>
        <v>0</v>
      </c>
      <c r="K525" s="305"/>
      <c r="L525" s="305"/>
      <c r="M525" s="305"/>
      <c r="N525" s="305"/>
      <c r="O525" s="305"/>
      <c r="P525" s="305"/>
      <c r="Q525" s="305"/>
      <c r="R525" s="305"/>
      <c r="S525" s="305"/>
      <c r="T525" s="305"/>
      <c r="U525" s="307">
        <f t="shared" si="41"/>
        <v>0</v>
      </c>
      <c r="V525" s="307">
        <f t="shared" si="42"/>
        <v>0</v>
      </c>
      <c r="W525" s="307">
        <f t="shared" si="43"/>
        <v>0</v>
      </c>
      <c r="X525" s="307">
        <f t="shared" si="44"/>
        <v>0</v>
      </c>
      <c r="Y525" s="308">
        <f t="shared" si="45"/>
        <v>0</v>
      </c>
      <c r="Z525" s="377">
        <f>SUM(Detailed_budget_table[[#This Row],[Y1 Total Cost Budget Line]:[Y5 Total Cost Budget Line]])</f>
        <v>0</v>
      </c>
    </row>
    <row r="526" spans="2:26" ht="15" customHeight="1">
      <c r="B526" s="302"/>
      <c r="C526" s="71"/>
      <c r="D526" s="71"/>
      <c r="E526" s="71"/>
      <c r="F526" s="71"/>
      <c r="G526" s="71"/>
      <c r="H526" s="71"/>
      <c r="I526" s="368">
        <f>IF(Detailed_budget_table[[#This Row],[Unit Cost Available?]]="Yes",IFERROR(INDEX(unit_cost,MATCH(Detailed_budget_table[[#This Row],[Cost Item]],cost_item_lookup,0)),""),0)</f>
        <v>0</v>
      </c>
      <c r="J526" s="368">
        <f>IF(H526="Yes",IF(G526="","",INDEX(cost_item_lookup_table[Cost Unit],(MATCH(G526,cost_item_lookup_table[Cost Item],0)))),0)</f>
        <v>0</v>
      </c>
      <c r="K526" s="305"/>
      <c r="L526" s="305"/>
      <c r="M526" s="305"/>
      <c r="N526" s="305"/>
      <c r="O526" s="305"/>
      <c r="P526" s="305"/>
      <c r="Q526" s="305"/>
      <c r="R526" s="305"/>
      <c r="S526" s="305"/>
      <c r="T526" s="305"/>
      <c r="U526" s="307">
        <f t="shared" si="41"/>
        <v>0</v>
      </c>
      <c r="V526" s="307">
        <f t="shared" si="42"/>
        <v>0</v>
      </c>
      <c r="W526" s="307">
        <f t="shared" si="43"/>
        <v>0</v>
      </c>
      <c r="X526" s="307">
        <f t="shared" si="44"/>
        <v>0</v>
      </c>
      <c r="Y526" s="308">
        <f t="shared" si="45"/>
        <v>0</v>
      </c>
      <c r="Z526" s="377">
        <f>SUM(Detailed_budget_table[[#This Row],[Y1 Total Cost Budget Line]:[Y5 Total Cost Budget Line]])</f>
        <v>0</v>
      </c>
    </row>
    <row r="527" spans="2:26" ht="15" customHeight="1">
      <c r="B527" s="302"/>
      <c r="C527" s="71"/>
      <c r="D527" s="71"/>
      <c r="E527" s="71"/>
      <c r="F527" s="71"/>
      <c r="G527" s="71"/>
      <c r="H527" s="71"/>
      <c r="I527" s="368">
        <f>IF(Detailed_budget_table[[#This Row],[Unit Cost Available?]]="Yes",IFERROR(INDEX(unit_cost,MATCH(Detailed_budget_table[[#This Row],[Cost Item]],cost_item_lookup,0)),""),0)</f>
        <v>0</v>
      </c>
      <c r="J527" s="368">
        <f>IF(H527="Yes",IF(G527="","",INDEX(cost_item_lookup_table[Cost Unit],(MATCH(G527,cost_item_lookup_table[Cost Item],0)))),0)</f>
        <v>0</v>
      </c>
      <c r="K527" s="305"/>
      <c r="L527" s="305"/>
      <c r="M527" s="305"/>
      <c r="N527" s="305"/>
      <c r="O527" s="305"/>
      <c r="P527" s="305"/>
      <c r="Q527" s="305"/>
      <c r="R527" s="305"/>
      <c r="S527" s="305"/>
      <c r="T527" s="305"/>
      <c r="U527" s="307">
        <f t="shared" si="41"/>
        <v>0</v>
      </c>
      <c r="V527" s="307">
        <f t="shared" si="42"/>
        <v>0</v>
      </c>
      <c r="W527" s="307">
        <f t="shared" si="43"/>
        <v>0</v>
      </c>
      <c r="X527" s="307">
        <f t="shared" si="44"/>
        <v>0</v>
      </c>
      <c r="Y527" s="308">
        <f t="shared" si="45"/>
        <v>0</v>
      </c>
      <c r="Z527" s="377">
        <f>SUM(Detailed_budget_table[[#This Row],[Y1 Total Cost Budget Line]:[Y5 Total Cost Budget Line]])</f>
        <v>0</v>
      </c>
    </row>
    <row r="528" spans="2:26" ht="15" customHeight="1">
      <c r="B528" s="302"/>
      <c r="C528" s="71"/>
      <c r="D528" s="71"/>
      <c r="E528" s="71"/>
      <c r="F528" s="71"/>
      <c r="G528" s="71"/>
      <c r="H528" s="71"/>
      <c r="I528" s="368">
        <f>IF(Detailed_budget_table[[#This Row],[Unit Cost Available?]]="Yes",IFERROR(INDEX(unit_cost,MATCH(Detailed_budget_table[[#This Row],[Cost Item]],cost_item_lookup,0)),""),0)</f>
        <v>0</v>
      </c>
      <c r="J528" s="368">
        <f>IF(H528="Yes",IF(G528="","",INDEX(cost_item_lookup_table[Cost Unit],(MATCH(G528,cost_item_lookup_table[Cost Item],0)))),0)</f>
        <v>0</v>
      </c>
      <c r="K528" s="305"/>
      <c r="L528" s="305"/>
      <c r="M528" s="305"/>
      <c r="N528" s="305"/>
      <c r="O528" s="305"/>
      <c r="P528" s="305"/>
      <c r="Q528" s="305"/>
      <c r="R528" s="305"/>
      <c r="S528" s="305"/>
      <c r="T528" s="305"/>
      <c r="U528" s="307">
        <f t="shared" si="41"/>
        <v>0</v>
      </c>
      <c r="V528" s="307">
        <f t="shared" si="42"/>
        <v>0</v>
      </c>
      <c r="W528" s="307">
        <f t="shared" si="43"/>
        <v>0</v>
      </c>
      <c r="X528" s="307">
        <f t="shared" si="44"/>
        <v>0</v>
      </c>
      <c r="Y528" s="308">
        <f t="shared" si="45"/>
        <v>0</v>
      </c>
      <c r="Z528" s="377">
        <f>SUM(Detailed_budget_table[[#This Row],[Y1 Total Cost Budget Line]:[Y5 Total Cost Budget Line]])</f>
        <v>0</v>
      </c>
    </row>
    <row r="529" spans="2:26" ht="15" customHeight="1">
      <c r="B529" s="302"/>
      <c r="C529" s="71"/>
      <c r="D529" s="71"/>
      <c r="E529" s="71"/>
      <c r="F529" s="71"/>
      <c r="G529" s="71"/>
      <c r="H529" s="71"/>
      <c r="I529" s="368">
        <f>IF(Detailed_budget_table[[#This Row],[Unit Cost Available?]]="Yes",IFERROR(INDEX(unit_cost,MATCH(Detailed_budget_table[[#This Row],[Cost Item]],cost_item_lookup,0)),""),0)</f>
        <v>0</v>
      </c>
      <c r="J529" s="368">
        <f>IF(H529="Yes",IF(G529="","",INDEX(cost_item_lookup_table[Cost Unit],(MATCH(G529,cost_item_lookup_table[Cost Item],0)))),0)</f>
        <v>0</v>
      </c>
      <c r="K529" s="305"/>
      <c r="L529" s="305"/>
      <c r="M529" s="305"/>
      <c r="N529" s="305"/>
      <c r="O529" s="305"/>
      <c r="P529" s="305"/>
      <c r="Q529" s="305"/>
      <c r="R529" s="305"/>
      <c r="S529" s="305"/>
      <c r="T529" s="305"/>
      <c r="U529" s="307">
        <f t="shared" si="41"/>
        <v>0</v>
      </c>
      <c r="V529" s="307">
        <f t="shared" si="42"/>
        <v>0</v>
      </c>
      <c r="W529" s="307">
        <f t="shared" si="43"/>
        <v>0</v>
      </c>
      <c r="X529" s="307">
        <f t="shared" si="44"/>
        <v>0</v>
      </c>
      <c r="Y529" s="308">
        <f t="shared" si="45"/>
        <v>0</v>
      </c>
      <c r="Z529" s="377">
        <f>SUM(Detailed_budget_table[[#This Row],[Y1 Total Cost Budget Line]:[Y5 Total Cost Budget Line]])</f>
        <v>0</v>
      </c>
    </row>
    <row r="530" spans="2:26" ht="15" customHeight="1">
      <c r="B530" s="302"/>
      <c r="C530" s="71"/>
      <c r="D530" s="71"/>
      <c r="E530" s="71"/>
      <c r="F530" s="71"/>
      <c r="G530" s="71"/>
      <c r="H530" s="71"/>
      <c r="I530" s="368">
        <f>IF(Detailed_budget_table[[#This Row],[Unit Cost Available?]]="Yes",IFERROR(INDEX(unit_cost,MATCH(Detailed_budget_table[[#This Row],[Cost Item]],cost_item_lookup,0)),""),0)</f>
        <v>0</v>
      </c>
      <c r="J530" s="368">
        <f>IF(H530="Yes",IF(G530="","",INDEX(cost_item_lookup_table[Cost Unit],(MATCH(G530,cost_item_lookup_table[Cost Item],0)))),0)</f>
        <v>0</v>
      </c>
      <c r="K530" s="305"/>
      <c r="L530" s="305"/>
      <c r="M530" s="305"/>
      <c r="N530" s="305"/>
      <c r="O530" s="305"/>
      <c r="P530" s="305"/>
      <c r="Q530" s="305"/>
      <c r="R530" s="305"/>
      <c r="S530" s="305"/>
      <c r="T530" s="305"/>
      <c r="U530" s="307">
        <f t="shared" si="41"/>
        <v>0</v>
      </c>
      <c r="V530" s="307">
        <f t="shared" si="42"/>
        <v>0</v>
      </c>
      <c r="W530" s="307">
        <f t="shared" si="43"/>
        <v>0</v>
      </c>
      <c r="X530" s="307">
        <f t="shared" si="44"/>
        <v>0</v>
      </c>
      <c r="Y530" s="308">
        <f t="shared" si="45"/>
        <v>0</v>
      </c>
      <c r="Z530" s="377">
        <f>SUM(Detailed_budget_table[[#This Row],[Y1 Total Cost Budget Line]:[Y5 Total Cost Budget Line]])</f>
        <v>0</v>
      </c>
    </row>
    <row r="531" spans="2:26" ht="15" customHeight="1">
      <c r="B531" s="302"/>
      <c r="C531" s="71"/>
      <c r="D531" s="71"/>
      <c r="E531" s="71"/>
      <c r="F531" s="71"/>
      <c r="G531" s="71"/>
      <c r="H531" s="71"/>
      <c r="I531" s="368">
        <f>IF(Detailed_budget_table[[#This Row],[Unit Cost Available?]]="Yes",IFERROR(INDEX(unit_cost,MATCH(Detailed_budget_table[[#This Row],[Cost Item]],cost_item_lookup,0)),""),0)</f>
        <v>0</v>
      </c>
      <c r="J531" s="368">
        <f>IF(H531="Yes",IF(G531="","",INDEX(cost_item_lookup_table[Cost Unit],(MATCH(G531,cost_item_lookup_table[Cost Item],0)))),0)</f>
        <v>0</v>
      </c>
      <c r="K531" s="305"/>
      <c r="L531" s="305"/>
      <c r="M531" s="305"/>
      <c r="N531" s="305"/>
      <c r="O531" s="305"/>
      <c r="P531" s="305"/>
      <c r="Q531" s="305"/>
      <c r="R531" s="305"/>
      <c r="S531" s="305"/>
      <c r="T531" s="305"/>
      <c r="U531" s="307">
        <f t="shared" si="41"/>
        <v>0</v>
      </c>
      <c r="V531" s="307">
        <f t="shared" si="42"/>
        <v>0</v>
      </c>
      <c r="W531" s="307">
        <f t="shared" si="43"/>
        <v>0</v>
      </c>
      <c r="X531" s="307">
        <f t="shared" si="44"/>
        <v>0</v>
      </c>
      <c r="Y531" s="308">
        <f t="shared" si="45"/>
        <v>0</v>
      </c>
      <c r="Z531" s="377">
        <f>SUM(Detailed_budget_table[[#This Row],[Y1 Total Cost Budget Line]:[Y5 Total Cost Budget Line]])</f>
        <v>0</v>
      </c>
    </row>
    <row r="532" spans="2:26" ht="15" customHeight="1">
      <c r="B532" s="302"/>
      <c r="C532" s="71"/>
      <c r="D532" s="71"/>
      <c r="E532" s="71"/>
      <c r="F532" s="71"/>
      <c r="G532" s="71"/>
      <c r="H532" s="71"/>
      <c r="I532" s="368">
        <f>IF(Detailed_budget_table[[#This Row],[Unit Cost Available?]]="Yes",IFERROR(INDEX(unit_cost,MATCH(Detailed_budget_table[[#This Row],[Cost Item]],cost_item_lookup,0)),""),0)</f>
        <v>0</v>
      </c>
      <c r="J532" s="368">
        <f>IF(H532="Yes",IF(G532="","",INDEX(cost_item_lookup_table[Cost Unit],(MATCH(G532,cost_item_lookup_table[Cost Item],0)))),0)</f>
        <v>0</v>
      </c>
      <c r="K532" s="305"/>
      <c r="L532" s="305"/>
      <c r="M532" s="305"/>
      <c r="N532" s="305"/>
      <c r="O532" s="305"/>
      <c r="P532" s="305"/>
      <c r="Q532" s="305"/>
      <c r="R532" s="305"/>
      <c r="S532" s="305"/>
      <c r="T532" s="305"/>
      <c r="U532" s="307">
        <f t="shared" si="41"/>
        <v>0</v>
      </c>
      <c r="V532" s="307">
        <f t="shared" si="42"/>
        <v>0</v>
      </c>
      <c r="W532" s="307">
        <f t="shared" si="43"/>
        <v>0</v>
      </c>
      <c r="X532" s="307">
        <f t="shared" si="44"/>
        <v>0</v>
      </c>
      <c r="Y532" s="308">
        <f t="shared" si="45"/>
        <v>0</v>
      </c>
      <c r="Z532" s="377">
        <f>SUM(Detailed_budget_table[[#This Row],[Y1 Total Cost Budget Line]:[Y5 Total Cost Budget Line]])</f>
        <v>0</v>
      </c>
    </row>
    <row r="533" spans="2:26" ht="15" customHeight="1">
      <c r="B533" s="302"/>
      <c r="C533" s="71"/>
      <c r="D533" s="71"/>
      <c r="E533" s="71"/>
      <c r="F533" s="71"/>
      <c r="G533" s="71"/>
      <c r="H533" s="71"/>
      <c r="I533" s="368">
        <f>IF(Detailed_budget_table[[#This Row],[Unit Cost Available?]]="Yes",IFERROR(INDEX(unit_cost,MATCH(Detailed_budget_table[[#This Row],[Cost Item]],cost_item_lookup,0)),""),0)</f>
        <v>0</v>
      </c>
      <c r="J533" s="368">
        <f>IF(H533="Yes",IF(G533="","",INDEX(cost_item_lookup_table[Cost Unit],(MATCH(G533,cost_item_lookup_table[Cost Item],0)))),0)</f>
        <v>0</v>
      </c>
      <c r="K533" s="305"/>
      <c r="L533" s="305"/>
      <c r="M533" s="305"/>
      <c r="N533" s="305"/>
      <c r="O533" s="305"/>
      <c r="P533" s="305"/>
      <c r="Q533" s="305"/>
      <c r="R533" s="305"/>
      <c r="S533" s="305"/>
      <c r="T533" s="305"/>
      <c r="U533" s="307">
        <f t="shared" si="41"/>
        <v>0</v>
      </c>
      <c r="V533" s="307">
        <f t="shared" si="42"/>
        <v>0</v>
      </c>
      <c r="W533" s="307">
        <f t="shared" si="43"/>
        <v>0</v>
      </c>
      <c r="X533" s="307">
        <f t="shared" si="44"/>
        <v>0</v>
      </c>
      <c r="Y533" s="308">
        <f t="shared" si="45"/>
        <v>0</v>
      </c>
      <c r="Z533" s="377">
        <f>SUM(Detailed_budget_table[[#This Row],[Y1 Total Cost Budget Line]:[Y5 Total Cost Budget Line]])</f>
        <v>0</v>
      </c>
    </row>
    <row r="534" spans="2:26" ht="15" customHeight="1">
      <c r="B534" s="302"/>
      <c r="C534" s="71"/>
      <c r="D534" s="71"/>
      <c r="E534" s="71"/>
      <c r="F534" s="71"/>
      <c r="G534" s="71"/>
      <c r="H534" s="71"/>
      <c r="I534" s="368">
        <f>IF(Detailed_budget_table[[#This Row],[Unit Cost Available?]]="Yes",IFERROR(INDEX(unit_cost,MATCH(Detailed_budget_table[[#This Row],[Cost Item]],cost_item_lookup,0)),""),0)</f>
        <v>0</v>
      </c>
      <c r="J534" s="368">
        <f>IF(H534="Yes",IF(G534="","",INDEX(cost_item_lookup_table[Cost Unit],(MATCH(G534,cost_item_lookup_table[Cost Item],0)))),0)</f>
        <v>0</v>
      </c>
      <c r="K534" s="305"/>
      <c r="L534" s="305"/>
      <c r="M534" s="305"/>
      <c r="N534" s="305"/>
      <c r="O534" s="305"/>
      <c r="P534" s="305"/>
      <c r="Q534" s="305"/>
      <c r="R534" s="305"/>
      <c r="S534" s="305"/>
      <c r="T534" s="305"/>
      <c r="U534" s="307">
        <f t="shared" si="41"/>
        <v>0</v>
      </c>
      <c r="V534" s="307">
        <f t="shared" si="42"/>
        <v>0</v>
      </c>
      <c r="W534" s="307">
        <f t="shared" si="43"/>
        <v>0</v>
      </c>
      <c r="X534" s="307">
        <f t="shared" si="44"/>
        <v>0</v>
      </c>
      <c r="Y534" s="308">
        <f t="shared" si="45"/>
        <v>0</v>
      </c>
      <c r="Z534" s="377">
        <f>SUM(Detailed_budget_table[[#This Row],[Y1 Total Cost Budget Line]:[Y5 Total Cost Budget Line]])</f>
        <v>0</v>
      </c>
    </row>
    <row r="535" spans="2:26" ht="15" customHeight="1">
      <c r="B535" s="302"/>
      <c r="C535" s="71"/>
      <c r="D535" s="71"/>
      <c r="E535" s="71"/>
      <c r="F535" s="71"/>
      <c r="G535" s="71"/>
      <c r="H535" s="71"/>
      <c r="I535" s="368">
        <f>IF(Detailed_budget_table[[#This Row],[Unit Cost Available?]]="Yes",IFERROR(INDEX(unit_cost,MATCH(Detailed_budget_table[[#This Row],[Cost Item]],cost_item_lookup,0)),""),0)</f>
        <v>0</v>
      </c>
      <c r="J535" s="368">
        <f>IF(H535="Yes",IF(G535="","",INDEX(cost_item_lookup_table[Cost Unit],(MATCH(G535,cost_item_lookup_table[Cost Item],0)))),0)</f>
        <v>0</v>
      </c>
      <c r="K535" s="305"/>
      <c r="L535" s="305"/>
      <c r="M535" s="305"/>
      <c r="N535" s="305"/>
      <c r="O535" s="305"/>
      <c r="P535" s="305"/>
      <c r="Q535" s="305"/>
      <c r="R535" s="305"/>
      <c r="S535" s="305"/>
      <c r="T535" s="305"/>
      <c r="U535" s="307">
        <f t="shared" si="41"/>
        <v>0</v>
      </c>
      <c r="V535" s="307">
        <f t="shared" si="42"/>
        <v>0</v>
      </c>
      <c r="W535" s="307">
        <f t="shared" si="43"/>
        <v>0</v>
      </c>
      <c r="X535" s="307">
        <f t="shared" si="44"/>
        <v>0</v>
      </c>
      <c r="Y535" s="308">
        <f t="shared" si="45"/>
        <v>0</v>
      </c>
      <c r="Z535" s="377">
        <f>SUM(Detailed_budget_table[[#This Row],[Y1 Total Cost Budget Line]:[Y5 Total Cost Budget Line]])</f>
        <v>0</v>
      </c>
    </row>
    <row r="536" spans="2:26" ht="15" customHeight="1">
      <c r="B536" s="302"/>
      <c r="C536" s="71"/>
      <c r="D536" s="71"/>
      <c r="E536" s="71"/>
      <c r="F536" s="71"/>
      <c r="G536" s="71"/>
      <c r="H536" s="71"/>
      <c r="I536" s="368">
        <f>IF(Detailed_budget_table[[#This Row],[Unit Cost Available?]]="Yes",IFERROR(INDEX(unit_cost,MATCH(Detailed_budget_table[[#This Row],[Cost Item]],cost_item_lookup,0)),""),0)</f>
        <v>0</v>
      </c>
      <c r="J536" s="368">
        <f>IF(H536="Yes",IF(G536="","",INDEX(cost_item_lookup_table[Cost Unit],(MATCH(G536,cost_item_lookup_table[Cost Item],0)))),0)</f>
        <v>0</v>
      </c>
      <c r="K536" s="305"/>
      <c r="L536" s="305"/>
      <c r="M536" s="305"/>
      <c r="N536" s="305"/>
      <c r="O536" s="305"/>
      <c r="P536" s="305"/>
      <c r="Q536" s="305"/>
      <c r="R536" s="305"/>
      <c r="S536" s="305"/>
      <c r="T536" s="305"/>
      <c r="U536" s="307">
        <f t="shared" si="41"/>
        <v>0</v>
      </c>
      <c r="V536" s="307">
        <f t="shared" si="42"/>
        <v>0</v>
      </c>
      <c r="W536" s="307">
        <f t="shared" si="43"/>
        <v>0</v>
      </c>
      <c r="X536" s="307">
        <f t="shared" si="44"/>
        <v>0</v>
      </c>
      <c r="Y536" s="308">
        <f t="shared" si="45"/>
        <v>0</v>
      </c>
      <c r="Z536" s="377">
        <f>SUM(Detailed_budget_table[[#This Row],[Y1 Total Cost Budget Line]:[Y5 Total Cost Budget Line]])</f>
        <v>0</v>
      </c>
    </row>
    <row r="537" spans="2:26" ht="15" customHeight="1">
      <c r="B537" s="302"/>
      <c r="C537" s="71"/>
      <c r="D537" s="71"/>
      <c r="E537" s="71"/>
      <c r="F537" s="71"/>
      <c r="G537" s="71"/>
      <c r="H537" s="71"/>
      <c r="I537" s="368">
        <f>IF(Detailed_budget_table[[#This Row],[Unit Cost Available?]]="Yes",IFERROR(INDEX(unit_cost,MATCH(Detailed_budget_table[[#This Row],[Cost Item]],cost_item_lookup,0)),""),0)</f>
        <v>0</v>
      </c>
      <c r="J537" s="368">
        <f>IF(H537="Yes",IF(G537="","",INDEX(cost_item_lookup_table[Cost Unit],(MATCH(G537,cost_item_lookup_table[Cost Item],0)))),0)</f>
        <v>0</v>
      </c>
      <c r="K537" s="305"/>
      <c r="L537" s="305"/>
      <c r="M537" s="305"/>
      <c r="N537" s="305"/>
      <c r="O537" s="305"/>
      <c r="P537" s="305"/>
      <c r="Q537" s="305"/>
      <c r="R537" s="305"/>
      <c r="S537" s="305"/>
      <c r="T537" s="305"/>
      <c r="U537" s="307">
        <f t="shared" si="41"/>
        <v>0</v>
      </c>
      <c r="V537" s="307">
        <f t="shared" si="42"/>
        <v>0</v>
      </c>
      <c r="W537" s="307">
        <f t="shared" si="43"/>
        <v>0</v>
      </c>
      <c r="X537" s="307">
        <f t="shared" si="44"/>
        <v>0</v>
      </c>
      <c r="Y537" s="308">
        <f t="shared" si="45"/>
        <v>0</v>
      </c>
      <c r="Z537" s="377">
        <f>SUM(Detailed_budget_table[[#This Row],[Y1 Total Cost Budget Line]:[Y5 Total Cost Budget Line]])</f>
        <v>0</v>
      </c>
    </row>
    <row r="538" spans="2:26" ht="15" customHeight="1">
      <c r="B538" s="302"/>
      <c r="C538" s="71"/>
      <c r="D538" s="71"/>
      <c r="E538" s="71"/>
      <c r="F538" s="71"/>
      <c r="G538" s="71"/>
      <c r="H538" s="71"/>
      <c r="I538" s="368">
        <f>IF(Detailed_budget_table[[#This Row],[Unit Cost Available?]]="Yes",IFERROR(INDEX(unit_cost,MATCH(Detailed_budget_table[[#This Row],[Cost Item]],cost_item_lookup,0)),""),0)</f>
        <v>0</v>
      </c>
      <c r="J538" s="368">
        <f>IF(H538="Yes",IF(G538="","",INDEX(cost_item_lookup_table[Cost Unit],(MATCH(G538,cost_item_lookup_table[Cost Item],0)))),0)</f>
        <v>0</v>
      </c>
      <c r="K538" s="305"/>
      <c r="L538" s="305"/>
      <c r="M538" s="305"/>
      <c r="N538" s="305"/>
      <c r="O538" s="305"/>
      <c r="P538" s="305"/>
      <c r="Q538" s="305"/>
      <c r="R538" s="305"/>
      <c r="S538" s="305"/>
      <c r="T538" s="305"/>
      <c r="U538" s="307">
        <f t="shared" si="41"/>
        <v>0</v>
      </c>
      <c r="V538" s="307">
        <f t="shared" si="42"/>
        <v>0</v>
      </c>
      <c r="W538" s="307">
        <f t="shared" si="43"/>
        <v>0</v>
      </c>
      <c r="X538" s="307">
        <f t="shared" si="44"/>
        <v>0</v>
      </c>
      <c r="Y538" s="308">
        <f t="shared" si="45"/>
        <v>0</v>
      </c>
      <c r="Z538" s="377">
        <f>SUM(Detailed_budget_table[[#This Row],[Y1 Total Cost Budget Line]:[Y5 Total Cost Budget Line]])</f>
        <v>0</v>
      </c>
    </row>
    <row r="539" spans="2:26" ht="15" customHeight="1">
      <c r="B539" s="302"/>
      <c r="C539" s="71"/>
      <c r="D539" s="71"/>
      <c r="E539" s="71"/>
      <c r="F539" s="71"/>
      <c r="G539" s="71"/>
      <c r="H539" s="71"/>
      <c r="I539" s="368">
        <f>IF(Detailed_budget_table[[#This Row],[Unit Cost Available?]]="Yes",IFERROR(INDEX(unit_cost,MATCH(Detailed_budget_table[[#This Row],[Cost Item]],cost_item_lookup,0)),""),0)</f>
        <v>0</v>
      </c>
      <c r="J539" s="368">
        <f>IF(H539="Yes",IF(G539="","",INDEX(cost_item_lookup_table[Cost Unit],(MATCH(G539,cost_item_lookup_table[Cost Item],0)))),0)</f>
        <v>0</v>
      </c>
      <c r="K539" s="305"/>
      <c r="L539" s="305"/>
      <c r="M539" s="305"/>
      <c r="N539" s="305"/>
      <c r="O539" s="305"/>
      <c r="P539" s="305"/>
      <c r="Q539" s="305"/>
      <c r="R539" s="305"/>
      <c r="S539" s="305"/>
      <c r="T539" s="305"/>
      <c r="U539" s="307">
        <f t="shared" si="41"/>
        <v>0</v>
      </c>
      <c r="V539" s="307">
        <f t="shared" si="42"/>
        <v>0</v>
      </c>
      <c r="W539" s="307">
        <f t="shared" si="43"/>
        <v>0</v>
      </c>
      <c r="X539" s="307">
        <f t="shared" si="44"/>
        <v>0</v>
      </c>
      <c r="Y539" s="308">
        <f t="shared" si="45"/>
        <v>0</v>
      </c>
      <c r="Z539" s="377">
        <f>SUM(Detailed_budget_table[[#This Row],[Y1 Total Cost Budget Line]:[Y5 Total Cost Budget Line]])</f>
        <v>0</v>
      </c>
    </row>
    <row r="540" spans="2:26" ht="15" customHeight="1">
      <c r="B540" s="302"/>
      <c r="C540" s="71"/>
      <c r="D540" s="71"/>
      <c r="E540" s="71"/>
      <c r="F540" s="71"/>
      <c r="G540" s="71"/>
      <c r="H540" s="71"/>
      <c r="I540" s="368">
        <f>IF(Detailed_budget_table[[#This Row],[Unit Cost Available?]]="Yes",IFERROR(INDEX(unit_cost,MATCH(Detailed_budget_table[[#This Row],[Cost Item]],cost_item_lookup,0)),""),0)</f>
        <v>0</v>
      </c>
      <c r="J540" s="368">
        <f>IF(H540="Yes",IF(G540="","",INDEX(cost_item_lookup_table[Cost Unit],(MATCH(G540,cost_item_lookup_table[Cost Item],0)))),0)</f>
        <v>0</v>
      </c>
      <c r="K540" s="305"/>
      <c r="L540" s="305"/>
      <c r="M540" s="305"/>
      <c r="N540" s="305"/>
      <c r="O540" s="305"/>
      <c r="P540" s="305"/>
      <c r="Q540" s="305"/>
      <c r="R540" s="305"/>
      <c r="S540" s="305"/>
      <c r="T540" s="305"/>
      <c r="U540" s="307">
        <f t="shared" si="41"/>
        <v>0</v>
      </c>
      <c r="V540" s="307">
        <f t="shared" si="42"/>
        <v>0</v>
      </c>
      <c r="W540" s="307">
        <f t="shared" si="43"/>
        <v>0</v>
      </c>
      <c r="X540" s="307">
        <f t="shared" si="44"/>
        <v>0</v>
      </c>
      <c r="Y540" s="308">
        <f t="shared" si="45"/>
        <v>0</v>
      </c>
      <c r="Z540" s="377">
        <f>SUM(Detailed_budget_table[[#This Row],[Y1 Total Cost Budget Line]:[Y5 Total Cost Budget Line]])</f>
        <v>0</v>
      </c>
    </row>
    <row r="541" spans="2:26" ht="15" customHeight="1">
      <c r="B541" s="302"/>
      <c r="C541" s="71"/>
      <c r="D541" s="71"/>
      <c r="E541" s="71"/>
      <c r="F541" s="71"/>
      <c r="G541" s="71"/>
      <c r="H541" s="71"/>
      <c r="I541" s="368">
        <f>IF(Detailed_budget_table[[#This Row],[Unit Cost Available?]]="Yes",IFERROR(INDEX(unit_cost,MATCH(Detailed_budget_table[[#This Row],[Cost Item]],cost_item_lookup,0)),""),0)</f>
        <v>0</v>
      </c>
      <c r="J541" s="368">
        <f>IF(H541="Yes",IF(G541="","",INDEX(cost_item_lookup_table[Cost Unit],(MATCH(G541,cost_item_lookup_table[Cost Item],0)))),0)</f>
        <v>0</v>
      </c>
      <c r="K541" s="305"/>
      <c r="L541" s="305"/>
      <c r="M541" s="305"/>
      <c r="N541" s="305"/>
      <c r="O541" s="305"/>
      <c r="P541" s="305"/>
      <c r="Q541" s="305"/>
      <c r="R541" s="305"/>
      <c r="S541" s="305"/>
      <c r="T541" s="305"/>
      <c r="U541" s="307">
        <f t="shared" si="41"/>
        <v>0</v>
      </c>
      <c r="V541" s="307">
        <f t="shared" si="42"/>
        <v>0</v>
      </c>
      <c r="W541" s="307">
        <f t="shared" si="43"/>
        <v>0</v>
      </c>
      <c r="X541" s="307">
        <f t="shared" si="44"/>
        <v>0</v>
      </c>
      <c r="Y541" s="308">
        <f t="shared" si="45"/>
        <v>0</v>
      </c>
      <c r="Z541" s="377">
        <f>SUM(Detailed_budget_table[[#This Row],[Y1 Total Cost Budget Line]:[Y5 Total Cost Budget Line]])</f>
        <v>0</v>
      </c>
    </row>
    <row r="542" spans="2:26" ht="15" customHeight="1">
      <c r="B542" s="302"/>
      <c r="C542" s="71"/>
      <c r="D542" s="71"/>
      <c r="E542" s="71"/>
      <c r="F542" s="71"/>
      <c r="G542" s="71"/>
      <c r="H542" s="71"/>
      <c r="I542" s="368">
        <f>IF(Detailed_budget_table[[#This Row],[Unit Cost Available?]]="Yes",IFERROR(INDEX(unit_cost,MATCH(Detailed_budget_table[[#This Row],[Cost Item]],cost_item_lookup,0)),""),0)</f>
        <v>0</v>
      </c>
      <c r="J542" s="368">
        <f>IF(H542="Yes",IF(G542="","",INDEX(cost_item_lookup_table[Cost Unit],(MATCH(G542,cost_item_lookup_table[Cost Item],0)))),0)</f>
        <v>0</v>
      </c>
      <c r="K542" s="305"/>
      <c r="L542" s="305"/>
      <c r="M542" s="305"/>
      <c r="N542" s="305"/>
      <c r="O542" s="305"/>
      <c r="P542" s="305"/>
      <c r="Q542" s="305"/>
      <c r="R542" s="305"/>
      <c r="S542" s="305"/>
      <c r="T542" s="305"/>
      <c r="U542" s="307">
        <f t="shared" si="41"/>
        <v>0</v>
      </c>
      <c r="V542" s="307">
        <f t="shared" si="42"/>
        <v>0</v>
      </c>
      <c r="W542" s="307">
        <f t="shared" si="43"/>
        <v>0</v>
      </c>
      <c r="X542" s="307">
        <f t="shared" si="44"/>
        <v>0</v>
      </c>
      <c r="Y542" s="308">
        <f t="shared" si="45"/>
        <v>0</v>
      </c>
      <c r="Z542" s="377">
        <f>SUM(Detailed_budget_table[[#This Row],[Y1 Total Cost Budget Line]:[Y5 Total Cost Budget Line]])</f>
        <v>0</v>
      </c>
    </row>
    <row r="543" spans="2:26" ht="15" customHeight="1">
      <c r="B543" s="302"/>
      <c r="C543" s="71"/>
      <c r="D543" s="71"/>
      <c r="E543" s="71"/>
      <c r="F543" s="71"/>
      <c r="G543" s="71"/>
      <c r="H543" s="71"/>
      <c r="I543" s="368">
        <f>IF(Detailed_budget_table[[#This Row],[Unit Cost Available?]]="Yes",IFERROR(INDEX(unit_cost,MATCH(Detailed_budget_table[[#This Row],[Cost Item]],cost_item_lookup,0)),""),0)</f>
        <v>0</v>
      </c>
      <c r="J543" s="368">
        <f>IF(H543="Yes",IF(G543="","",INDEX(cost_item_lookup_table[Cost Unit],(MATCH(G543,cost_item_lookup_table[Cost Item],0)))),0)</f>
        <v>0</v>
      </c>
      <c r="K543" s="305"/>
      <c r="L543" s="305"/>
      <c r="M543" s="305"/>
      <c r="N543" s="305"/>
      <c r="O543" s="305"/>
      <c r="P543" s="305"/>
      <c r="Q543" s="305"/>
      <c r="R543" s="305"/>
      <c r="S543" s="305"/>
      <c r="T543" s="305"/>
      <c r="U543" s="307">
        <f t="shared" si="41"/>
        <v>0</v>
      </c>
      <c r="V543" s="307">
        <f t="shared" si="42"/>
        <v>0</v>
      </c>
      <c r="W543" s="307">
        <f t="shared" si="43"/>
        <v>0</v>
      </c>
      <c r="X543" s="307">
        <f t="shared" si="44"/>
        <v>0</v>
      </c>
      <c r="Y543" s="308">
        <f t="shared" si="45"/>
        <v>0</v>
      </c>
      <c r="Z543" s="377">
        <f>SUM(Detailed_budget_table[[#This Row],[Y1 Total Cost Budget Line]:[Y5 Total Cost Budget Line]])</f>
        <v>0</v>
      </c>
    </row>
    <row r="544" spans="2:26" ht="15" customHeight="1">
      <c r="B544" s="302"/>
      <c r="C544" s="71"/>
      <c r="D544" s="71"/>
      <c r="E544" s="71"/>
      <c r="F544" s="71"/>
      <c r="G544" s="71"/>
      <c r="H544" s="71"/>
      <c r="I544" s="368">
        <f>IF(Detailed_budget_table[[#This Row],[Unit Cost Available?]]="Yes",IFERROR(INDEX(unit_cost,MATCH(Detailed_budget_table[[#This Row],[Cost Item]],cost_item_lookup,0)),""),0)</f>
        <v>0</v>
      </c>
      <c r="J544" s="368">
        <f>IF(H544="Yes",IF(G544="","",INDEX(cost_item_lookup_table[Cost Unit],(MATCH(G544,cost_item_lookup_table[Cost Item],0)))),0)</f>
        <v>0</v>
      </c>
      <c r="K544" s="305"/>
      <c r="L544" s="305"/>
      <c r="M544" s="305"/>
      <c r="N544" s="305"/>
      <c r="O544" s="305"/>
      <c r="P544" s="305"/>
      <c r="Q544" s="305"/>
      <c r="R544" s="305"/>
      <c r="S544" s="305"/>
      <c r="T544" s="305"/>
      <c r="U544" s="307">
        <f t="shared" si="41"/>
        <v>0</v>
      </c>
      <c r="V544" s="307">
        <f t="shared" si="42"/>
        <v>0</v>
      </c>
      <c r="W544" s="307">
        <f t="shared" si="43"/>
        <v>0</v>
      </c>
      <c r="X544" s="307">
        <f t="shared" si="44"/>
        <v>0</v>
      </c>
      <c r="Y544" s="308">
        <f t="shared" si="45"/>
        <v>0</v>
      </c>
      <c r="Z544" s="377">
        <f>SUM(Detailed_budget_table[[#This Row],[Y1 Total Cost Budget Line]:[Y5 Total Cost Budget Line]])</f>
        <v>0</v>
      </c>
    </row>
    <row r="545" spans="2:26" ht="15" customHeight="1">
      <c r="B545" s="302"/>
      <c r="C545" s="71"/>
      <c r="D545" s="71"/>
      <c r="E545" s="71"/>
      <c r="F545" s="71"/>
      <c r="G545" s="71"/>
      <c r="H545" s="71"/>
      <c r="I545" s="368">
        <f>IF(Detailed_budget_table[[#This Row],[Unit Cost Available?]]="Yes",IFERROR(INDEX(unit_cost,MATCH(Detailed_budget_table[[#This Row],[Cost Item]],cost_item_lookup,0)),""),0)</f>
        <v>0</v>
      </c>
      <c r="J545" s="368">
        <f>IF(H545="Yes",IF(G545="","",INDEX(cost_item_lookup_table[Cost Unit],(MATCH(G545,cost_item_lookup_table[Cost Item],0)))),0)</f>
        <v>0</v>
      </c>
      <c r="K545" s="305"/>
      <c r="L545" s="305"/>
      <c r="M545" s="305"/>
      <c r="N545" s="305"/>
      <c r="O545" s="305"/>
      <c r="P545" s="305"/>
      <c r="Q545" s="305"/>
      <c r="R545" s="305"/>
      <c r="S545" s="305"/>
      <c r="T545" s="305"/>
      <c r="U545" s="307">
        <f t="shared" si="41"/>
        <v>0</v>
      </c>
      <c r="V545" s="307">
        <f t="shared" si="42"/>
        <v>0</v>
      </c>
      <c r="W545" s="307">
        <f t="shared" si="43"/>
        <v>0</v>
      </c>
      <c r="X545" s="307">
        <f t="shared" si="44"/>
        <v>0</v>
      </c>
      <c r="Y545" s="308">
        <f t="shared" si="45"/>
        <v>0</v>
      </c>
      <c r="Z545" s="377">
        <f>SUM(Detailed_budget_table[[#This Row],[Y1 Total Cost Budget Line]:[Y5 Total Cost Budget Line]])</f>
        <v>0</v>
      </c>
    </row>
    <row r="546" spans="2:26" ht="15" customHeight="1">
      <c r="B546" s="302"/>
      <c r="C546" s="71"/>
      <c r="D546" s="71"/>
      <c r="E546" s="71"/>
      <c r="F546" s="71"/>
      <c r="G546" s="71"/>
      <c r="H546" s="71"/>
      <c r="I546" s="368">
        <f>IF(Detailed_budget_table[[#This Row],[Unit Cost Available?]]="Yes",IFERROR(INDEX(unit_cost,MATCH(Detailed_budget_table[[#This Row],[Cost Item]],cost_item_lookup,0)),""),0)</f>
        <v>0</v>
      </c>
      <c r="J546" s="368">
        <f>IF(H546="Yes",IF(G546="","",INDEX(cost_item_lookup_table[Cost Unit],(MATCH(G546,cost_item_lookup_table[Cost Item],0)))),0)</f>
        <v>0</v>
      </c>
      <c r="K546" s="305"/>
      <c r="L546" s="305"/>
      <c r="M546" s="305"/>
      <c r="N546" s="305"/>
      <c r="O546" s="305"/>
      <c r="P546" s="305"/>
      <c r="Q546" s="305"/>
      <c r="R546" s="305"/>
      <c r="S546" s="305"/>
      <c r="T546" s="305"/>
      <c r="U546" s="307">
        <f t="shared" si="41"/>
        <v>0</v>
      </c>
      <c r="V546" s="307">
        <f t="shared" si="42"/>
        <v>0</v>
      </c>
      <c r="W546" s="307">
        <f t="shared" si="43"/>
        <v>0</v>
      </c>
      <c r="X546" s="307">
        <f t="shared" si="44"/>
        <v>0</v>
      </c>
      <c r="Y546" s="308">
        <f t="shared" si="45"/>
        <v>0</v>
      </c>
      <c r="Z546" s="377">
        <f>SUM(Detailed_budget_table[[#This Row],[Y1 Total Cost Budget Line]:[Y5 Total Cost Budget Line]])</f>
        <v>0</v>
      </c>
    </row>
    <row r="547" spans="2:26" ht="15" customHeight="1">
      <c r="B547" s="302"/>
      <c r="C547" s="71"/>
      <c r="D547" s="71"/>
      <c r="E547" s="71"/>
      <c r="F547" s="71"/>
      <c r="G547" s="71"/>
      <c r="H547" s="71"/>
      <c r="I547" s="368">
        <f>IF(Detailed_budget_table[[#This Row],[Unit Cost Available?]]="Yes",IFERROR(INDEX(unit_cost,MATCH(Detailed_budget_table[[#This Row],[Cost Item]],cost_item_lookup,0)),""),0)</f>
        <v>0</v>
      </c>
      <c r="J547" s="368">
        <f>IF(H547="Yes",IF(G547="","",INDEX(cost_item_lookup_table[Cost Unit],(MATCH(G547,cost_item_lookup_table[Cost Item],0)))),0)</f>
        <v>0</v>
      </c>
      <c r="K547" s="305"/>
      <c r="L547" s="305"/>
      <c r="M547" s="305"/>
      <c r="N547" s="305"/>
      <c r="O547" s="305"/>
      <c r="P547" s="305"/>
      <c r="Q547" s="305"/>
      <c r="R547" s="305"/>
      <c r="S547" s="305"/>
      <c r="T547" s="305"/>
      <c r="U547" s="307">
        <f t="shared" si="41"/>
        <v>0</v>
      </c>
      <c r="V547" s="307">
        <f t="shared" si="42"/>
        <v>0</v>
      </c>
      <c r="W547" s="307">
        <f t="shared" si="43"/>
        <v>0</v>
      </c>
      <c r="X547" s="307">
        <f t="shared" si="44"/>
        <v>0</v>
      </c>
      <c r="Y547" s="308">
        <f t="shared" si="45"/>
        <v>0</v>
      </c>
      <c r="Z547" s="377">
        <f>SUM(Detailed_budget_table[[#This Row],[Y1 Total Cost Budget Line]:[Y5 Total Cost Budget Line]])</f>
        <v>0</v>
      </c>
    </row>
    <row r="548" spans="2:26" ht="15" customHeight="1">
      <c r="B548" s="302"/>
      <c r="C548" s="71"/>
      <c r="D548" s="71"/>
      <c r="E548" s="71"/>
      <c r="F548" s="71"/>
      <c r="G548" s="71"/>
      <c r="H548" s="71"/>
      <c r="I548" s="368">
        <f>IF(Detailed_budget_table[[#This Row],[Unit Cost Available?]]="Yes",IFERROR(INDEX(unit_cost,MATCH(Detailed_budget_table[[#This Row],[Cost Item]],cost_item_lookup,0)),""),0)</f>
        <v>0</v>
      </c>
      <c r="J548" s="368">
        <f>IF(H548="Yes",IF(G548="","",INDEX(cost_item_lookup_table[Cost Unit],(MATCH(G548,cost_item_lookup_table[Cost Item],0)))),0)</f>
        <v>0</v>
      </c>
      <c r="K548" s="305"/>
      <c r="L548" s="305"/>
      <c r="M548" s="305"/>
      <c r="N548" s="305"/>
      <c r="O548" s="305"/>
      <c r="P548" s="305"/>
      <c r="Q548" s="305"/>
      <c r="R548" s="305"/>
      <c r="S548" s="305"/>
      <c r="T548" s="305"/>
      <c r="U548" s="307">
        <f t="shared" si="41"/>
        <v>0</v>
      </c>
      <c r="V548" s="307">
        <f t="shared" si="42"/>
        <v>0</v>
      </c>
      <c r="W548" s="307">
        <f t="shared" si="43"/>
        <v>0</v>
      </c>
      <c r="X548" s="307">
        <f t="shared" si="44"/>
        <v>0</v>
      </c>
      <c r="Y548" s="308">
        <f t="shared" si="45"/>
        <v>0</v>
      </c>
      <c r="Z548" s="377">
        <f>SUM(Detailed_budget_table[[#This Row],[Y1 Total Cost Budget Line]:[Y5 Total Cost Budget Line]])</f>
        <v>0</v>
      </c>
    </row>
    <row r="549" spans="2:26" ht="15" customHeight="1">
      <c r="B549" s="302"/>
      <c r="C549" s="71"/>
      <c r="D549" s="71"/>
      <c r="E549" s="71"/>
      <c r="F549" s="71"/>
      <c r="G549" s="71"/>
      <c r="H549" s="71"/>
      <c r="I549" s="368">
        <f>IF(Detailed_budget_table[[#This Row],[Unit Cost Available?]]="Yes",IFERROR(INDEX(unit_cost,MATCH(Detailed_budget_table[[#This Row],[Cost Item]],cost_item_lookup,0)),""),0)</f>
        <v>0</v>
      </c>
      <c r="J549" s="368">
        <f>IF(H549="Yes",IF(G549="","",INDEX(cost_item_lookup_table[Cost Unit],(MATCH(G549,cost_item_lookup_table[Cost Item],0)))),0)</f>
        <v>0</v>
      </c>
      <c r="K549" s="305"/>
      <c r="L549" s="305"/>
      <c r="M549" s="305"/>
      <c r="N549" s="305"/>
      <c r="O549" s="305"/>
      <c r="P549" s="305"/>
      <c r="Q549" s="305"/>
      <c r="R549" s="305"/>
      <c r="S549" s="305"/>
      <c r="T549" s="305"/>
      <c r="U549" s="307">
        <f t="shared" si="41"/>
        <v>0</v>
      </c>
      <c r="V549" s="307">
        <f t="shared" si="42"/>
        <v>0</v>
      </c>
      <c r="W549" s="307">
        <f t="shared" si="43"/>
        <v>0</v>
      </c>
      <c r="X549" s="307">
        <f t="shared" si="44"/>
        <v>0</v>
      </c>
      <c r="Y549" s="308">
        <f t="shared" si="45"/>
        <v>0</v>
      </c>
      <c r="Z549" s="377">
        <f>SUM(Detailed_budget_table[[#This Row],[Y1 Total Cost Budget Line]:[Y5 Total Cost Budget Line]])</f>
        <v>0</v>
      </c>
    </row>
    <row r="550" spans="2:26" ht="15" customHeight="1">
      <c r="B550" s="302"/>
      <c r="C550" s="71"/>
      <c r="D550" s="71"/>
      <c r="E550" s="71"/>
      <c r="F550" s="71"/>
      <c r="G550" s="71"/>
      <c r="H550" s="71"/>
      <c r="I550" s="368">
        <f>IF(Detailed_budget_table[[#This Row],[Unit Cost Available?]]="Yes",IFERROR(INDEX(unit_cost,MATCH(Detailed_budget_table[[#This Row],[Cost Item]],cost_item_lookup,0)),""),0)</f>
        <v>0</v>
      </c>
      <c r="J550" s="368">
        <f>IF(H550="Yes",IF(G550="","",INDEX(cost_item_lookup_table[Cost Unit],(MATCH(G550,cost_item_lookup_table[Cost Item],0)))),0)</f>
        <v>0</v>
      </c>
      <c r="K550" s="305"/>
      <c r="L550" s="305"/>
      <c r="M550" s="305"/>
      <c r="N550" s="305"/>
      <c r="O550" s="305"/>
      <c r="P550" s="305"/>
      <c r="Q550" s="305"/>
      <c r="R550" s="305"/>
      <c r="S550" s="305"/>
      <c r="T550" s="305"/>
      <c r="U550" s="307">
        <f t="shared" si="41"/>
        <v>0</v>
      </c>
      <c r="V550" s="307">
        <f t="shared" si="42"/>
        <v>0</v>
      </c>
      <c r="W550" s="307">
        <f t="shared" si="43"/>
        <v>0</v>
      </c>
      <c r="X550" s="307">
        <f t="shared" si="44"/>
        <v>0</v>
      </c>
      <c r="Y550" s="308">
        <f t="shared" si="45"/>
        <v>0</v>
      </c>
      <c r="Z550" s="377">
        <f>SUM(Detailed_budget_table[[#This Row],[Y1 Total Cost Budget Line]:[Y5 Total Cost Budget Line]])</f>
        <v>0</v>
      </c>
    </row>
    <row r="551" spans="2:26" ht="15" customHeight="1">
      <c r="B551" s="302"/>
      <c r="C551" s="71"/>
      <c r="D551" s="71"/>
      <c r="E551" s="71"/>
      <c r="F551" s="71"/>
      <c r="G551" s="71"/>
      <c r="H551" s="71"/>
      <c r="I551" s="368">
        <f>IF(Detailed_budget_table[[#This Row],[Unit Cost Available?]]="Yes",IFERROR(INDEX(unit_cost,MATCH(Detailed_budget_table[[#This Row],[Cost Item]],cost_item_lookup,0)),""),0)</f>
        <v>0</v>
      </c>
      <c r="J551" s="368">
        <f>IF(H551="Yes",IF(G551="","",INDEX(cost_item_lookup_table[Cost Unit],(MATCH(G551,cost_item_lookup_table[Cost Item],0)))),0)</f>
        <v>0</v>
      </c>
      <c r="K551" s="305"/>
      <c r="L551" s="305"/>
      <c r="M551" s="305"/>
      <c r="N551" s="305"/>
      <c r="O551" s="305"/>
      <c r="P551" s="305"/>
      <c r="Q551" s="305"/>
      <c r="R551" s="305"/>
      <c r="S551" s="305"/>
      <c r="T551" s="305"/>
      <c r="U551" s="307">
        <f t="shared" si="41"/>
        <v>0</v>
      </c>
      <c r="V551" s="307">
        <f t="shared" si="42"/>
        <v>0</v>
      </c>
      <c r="W551" s="307">
        <f t="shared" si="43"/>
        <v>0</v>
      </c>
      <c r="X551" s="307">
        <f t="shared" si="44"/>
        <v>0</v>
      </c>
      <c r="Y551" s="308">
        <f t="shared" si="45"/>
        <v>0</v>
      </c>
      <c r="Z551" s="377">
        <f>SUM(Detailed_budget_table[[#This Row],[Y1 Total Cost Budget Line]:[Y5 Total Cost Budget Line]])</f>
        <v>0</v>
      </c>
    </row>
    <row r="552" spans="2:26" ht="15" customHeight="1">
      <c r="B552" s="302"/>
      <c r="C552" s="71"/>
      <c r="D552" s="71"/>
      <c r="E552" s="71"/>
      <c r="F552" s="71"/>
      <c r="G552" s="71"/>
      <c r="H552" s="71"/>
      <c r="I552" s="368">
        <f>IF(Detailed_budget_table[[#This Row],[Unit Cost Available?]]="Yes",IFERROR(INDEX(unit_cost,MATCH(Detailed_budget_table[[#This Row],[Cost Item]],cost_item_lookup,0)),""),0)</f>
        <v>0</v>
      </c>
      <c r="J552" s="368">
        <f>IF(H552="Yes",IF(G552="","",INDEX(cost_item_lookup_table[Cost Unit],(MATCH(G552,cost_item_lookup_table[Cost Item],0)))),0)</f>
        <v>0</v>
      </c>
      <c r="K552" s="305"/>
      <c r="L552" s="305"/>
      <c r="M552" s="305"/>
      <c r="N552" s="305"/>
      <c r="O552" s="305"/>
      <c r="P552" s="305"/>
      <c r="Q552" s="305"/>
      <c r="R552" s="305"/>
      <c r="S552" s="305"/>
      <c r="T552" s="305"/>
      <c r="U552" s="307">
        <f t="shared" si="41"/>
        <v>0</v>
      </c>
      <c r="V552" s="307">
        <f t="shared" si="42"/>
        <v>0</v>
      </c>
      <c r="W552" s="307">
        <f t="shared" si="43"/>
        <v>0</v>
      </c>
      <c r="X552" s="307">
        <f t="shared" si="44"/>
        <v>0</v>
      </c>
      <c r="Y552" s="308">
        <f t="shared" si="45"/>
        <v>0</v>
      </c>
      <c r="Z552" s="377">
        <f>SUM(Detailed_budget_table[[#This Row],[Y1 Total Cost Budget Line]:[Y5 Total Cost Budget Line]])</f>
        <v>0</v>
      </c>
    </row>
    <row r="553" spans="2:26" ht="15" customHeight="1">
      <c r="B553" s="302"/>
      <c r="C553" s="71"/>
      <c r="D553" s="71"/>
      <c r="E553" s="71"/>
      <c r="F553" s="71"/>
      <c r="G553" s="71"/>
      <c r="H553" s="71"/>
      <c r="I553" s="368">
        <f>IF(Detailed_budget_table[[#This Row],[Unit Cost Available?]]="Yes",IFERROR(INDEX(unit_cost,MATCH(Detailed_budget_table[[#This Row],[Cost Item]],cost_item_lookup,0)),""),0)</f>
        <v>0</v>
      </c>
      <c r="J553" s="368">
        <f>IF(H553="Yes",IF(G553="","",INDEX(cost_item_lookup_table[Cost Unit],(MATCH(G553,cost_item_lookup_table[Cost Item],0)))),0)</f>
        <v>0</v>
      </c>
      <c r="K553" s="305"/>
      <c r="L553" s="305"/>
      <c r="M553" s="305"/>
      <c r="N553" s="305"/>
      <c r="O553" s="305"/>
      <c r="P553" s="305"/>
      <c r="Q553" s="305"/>
      <c r="R553" s="305"/>
      <c r="S553" s="305"/>
      <c r="T553" s="305"/>
      <c r="U553" s="307">
        <f t="shared" si="41"/>
        <v>0</v>
      </c>
      <c r="V553" s="307">
        <f t="shared" si="42"/>
        <v>0</v>
      </c>
      <c r="W553" s="307">
        <f t="shared" si="43"/>
        <v>0</v>
      </c>
      <c r="X553" s="307">
        <f t="shared" si="44"/>
        <v>0</v>
      </c>
      <c r="Y553" s="308">
        <f t="shared" si="45"/>
        <v>0</v>
      </c>
      <c r="Z553" s="377">
        <f>SUM(Detailed_budget_table[[#This Row],[Y1 Total Cost Budget Line]:[Y5 Total Cost Budget Line]])</f>
        <v>0</v>
      </c>
    </row>
    <row r="554" spans="2:26" ht="15" customHeight="1">
      <c r="B554" s="302"/>
      <c r="C554" s="71"/>
      <c r="D554" s="71"/>
      <c r="E554" s="71"/>
      <c r="F554" s="71"/>
      <c r="G554" s="71"/>
      <c r="H554" s="71"/>
      <c r="I554" s="368">
        <f>IF(Detailed_budget_table[[#This Row],[Unit Cost Available?]]="Yes",IFERROR(INDEX(unit_cost,MATCH(Detailed_budget_table[[#This Row],[Cost Item]],cost_item_lookup,0)),""),0)</f>
        <v>0</v>
      </c>
      <c r="J554" s="368">
        <f>IF(H554="Yes",IF(G554="","",INDEX(cost_item_lookup_table[Cost Unit],(MATCH(G554,cost_item_lookup_table[Cost Item],0)))),0)</f>
        <v>0</v>
      </c>
      <c r="K554" s="305"/>
      <c r="L554" s="305"/>
      <c r="M554" s="305"/>
      <c r="N554" s="305"/>
      <c r="O554" s="305"/>
      <c r="P554" s="305"/>
      <c r="Q554" s="305"/>
      <c r="R554" s="305"/>
      <c r="S554" s="305"/>
      <c r="T554" s="305"/>
      <c r="U554" s="307">
        <f t="shared" si="41"/>
        <v>0</v>
      </c>
      <c r="V554" s="307">
        <f t="shared" si="42"/>
        <v>0</v>
      </c>
      <c r="W554" s="307">
        <f t="shared" si="43"/>
        <v>0</v>
      </c>
      <c r="X554" s="307">
        <f t="shared" si="44"/>
        <v>0</v>
      </c>
      <c r="Y554" s="308">
        <f t="shared" si="45"/>
        <v>0</v>
      </c>
      <c r="Z554" s="377">
        <f>SUM(Detailed_budget_table[[#This Row],[Y1 Total Cost Budget Line]:[Y5 Total Cost Budget Line]])</f>
        <v>0</v>
      </c>
    </row>
    <row r="555" spans="2:26" ht="15" customHeight="1">
      <c r="B555" s="302"/>
      <c r="C555" s="71"/>
      <c r="D555" s="71"/>
      <c r="E555" s="71"/>
      <c r="F555" s="71"/>
      <c r="G555" s="71"/>
      <c r="H555" s="71"/>
      <c r="I555" s="368">
        <f>IF(Detailed_budget_table[[#This Row],[Unit Cost Available?]]="Yes",IFERROR(INDEX(unit_cost,MATCH(Detailed_budget_table[[#This Row],[Cost Item]],cost_item_lookup,0)),""),0)</f>
        <v>0</v>
      </c>
      <c r="J555" s="368">
        <f>IF(H555="Yes",IF(G555="","",INDEX(cost_item_lookup_table[Cost Unit],(MATCH(G555,cost_item_lookup_table[Cost Item],0)))),0)</f>
        <v>0</v>
      </c>
      <c r="K555" s="305"/>
      <c r="L555" s="305"/>
      <c r="M555" s="305"/>
      <c r="N555" s="305"/>
      <c r="O555" s="305"/>
      <c r="P555" s="305"/>
      <c r="Q555" s="305"/>
      <c r="R555" s="305"/>
      <c r="S555" s="305"/>
      <c r="T555" s="305"/>
      <c r="U555" s="307">
        <f t="shared" si="41"/>
        <v>0</v>
      </c>
      <c r="V555" s="307">
        <f t="shared" si="42"/>
        <v>0</v>
      </c>
      <c r="W555" s="307">
        <f t="shared" si="43"/>
        <v>0</v>
      </c>
      <c r="X555" s="307">
        <f t="shared" si="44"/>
        <v>0</v>
      </c>
      <c r="Y555" s="308">
        <f t="shared" si="45"/>
        <v>0</v>
      </c>
      <c r="Z555" s="377">
        <f>SUM(Detailed_budget_table[[#This Row],[Y1 Total Cost Budget Line]:[Y5 Total Cost Budget Line]])</f>
        <v>0</v>
      </c>
    </row>
    <row r="556" spans="2:26" ht="15" customHeight="1">
      <c r="B556" s="302"/>
      <c r="C556" s="71"/>
      <c r="D556" s="71"/>
      <c r="E556" s="71"/>
      <c r="F556" s="71"/>
      <c r="G556" s="71"/>
      <c r="H556" s="71"/>
      <c r="I556" s="368">
        <f>IF(Detailed_budget_table[[#This Row],[Unit Cost Available?]]="Yes",IFERROR(INDEX(unit_cost,MATCH(Detailed_budget_table[[#This Row],[Cost Item]],cost_item_lookup,0)),""),0)</f>
        <v>0</v>
      </c>
      <c r="J556" s="368">
        <f>IF(H556="Yes",IF(G556="","",INDEX(cost_item_lookup_table[Cost Unit],(MATCH(G556,cost_item_lookup_table[Cost Item],0)))),0)</f>
        <v>0</v>
      </c>
      <c r="K556" s="305"/>
      <c r="L556" s="305"/>
      <c r="M556" s="305"/>
      <c r="N556" s="305"/>
      <c r="O556" s="305"/>
      <c r="P556" s="305"/>
      <c r="Q556" s="305"/>
      <c r="R556" s="305"/>
      <c r="S556" s="305"/>
      <c r="T556" s="305"/>
      <c r="U556" s="307">
        <f t="shared" si="41"/>
        <v>0</v>
      </c>
      <c r="V556" s="307">
        <f t="shared" si="42"/>
        <v>0</v>
      </c>
      <c r="W556" s="307">
        <f t="shared" si="43"/>
        <v>0</v>
      </c>
      <c r="X556" s="307">
        <f t="shared" si="44"/>
        <v>0</v>
      </c>
      <c r="Y556" s="308">
        <f t="shared" si="45"/>
        <v>0</v>
      </c>
      <c r="Z556" s="377">
        <f>SUM(Detailed_budget_table[[#This Row],[Y1 Total Cost Budget Line]:[Y5 Total Cost Budget Line]])</f>
        <v>0</v>
      </c>
    </row>
    <row r="557" spans="2:26" ht="15" customHeight="1">
      <c r="B557" s="302"/>
      <c r="C557" s="71"/>
      <c r="D557" s="71"/>
      <c r="E557" s="71"/>
      <c r="F557" s="71"/>
      <c r="G557" s="71"/>
      <c r="H557" s="71"/>
      <c r="I557" s="368">
        <f>IF(Detailed_budget_table[[#This Row],[Unit Cost Available?]]="Yes",IFERROR(INDEX(unit_cost,MATCH(Detailed_budget_table[[#This Row],[Cost Item]],cost_item_lookup,0)),""),0)</f>
        <v>0</v>
      </c>
      <c r="J557" s="368">
        <f>IF(H557="Yes",IF(G557="","",INDEX(cost_item_lookup_table[Cost Unit],(MATCH(G557,cost_item_lookup_table[Cost Item],0)))),0)</f>
        <v>0</v>
      </c>
      <c r="K557" s="305"/>
      <c r="L557" s="305"/>
      <c r="M557" s="305"/>
      <c r="N557" s="305"/>
      <c r="O557" s="305"/>
      <c r="P557" s="305"/>
      <c r="Q557" s="305"/>
      <c r="R557" s="305"/>
      <c r="S557" s="305"/>
      <c r="T557" s="305"/>
      <c r="U557" s="307">
        <f t="shared" si="41"/>
        <v>0</v>
      </c>
      <c r="V557" s="307">
        <f t="shared" si="42"/>
        <v>0</v>
      </c>
      <c r="W557" s="307">
        <f t="shared" si="43"/>
        <v>0</v>
      </c>
      <c r="X557" s="307">
        <f t="shared" si="44"/>
        <v>0</v>
      </c>
      <c r="Y557" s="308">
        <f t="shared" si="45"/>
        <v>0</v>
      </c>
      <c r="Z557" s="377">
        <f>SUM(Detailed_budget_table[[#This Row],[Y1 Total Cost Budget Line]:[Y5 Total Cost Budget Line]])</f>
        <v>0</v>
      </c>
    </row>
    <row r="558" spans="2:26" ht="15" customHeight="1">
      <c r="B558" s="302"/>
      <c r="C558" s="71"/>
      <c r="D558" s="71"/>
      <c r="E558" s="71"/>
      <c r="F558" s="71"/>
      <c r="G558" s="71"/>
      <c r="H558" s="71"/>
      <c r="I558" s="368">
        <f>IF(Detailed_budget_table[[#This Row],[Unit Cost Available?]]="Yes",IFERROR(INDEX(unit_cost,MATCH(Detailed_budget_table[[#This Row],[Cost Item]],cost_item_lookup,0)),""),0)</f>
        <v>0</v>
      </c>
      <c r="J558" s="368">
        <f>IF(H558="Yes",IF(G558="","",INDEX(cost_item_lookup_table[Cost Unit],(MATCH(G558,cost_item_lookup_table[Cost Item],0)))),0)</f>
        <v>0</v>
      </c>
      <c r="K558" s="305"/>
      <c r="L558" s="305"/>
      <c r="M558" s="305"/>
      <c r="N558" s="305"/>
      <c r="O558" s="305"/>
      <c r="P558" s="305"/>
      <c r="Q558" s="305"/>
      <c r="R558" s="305"/>
      <c r="S558" s="305"/>
      <c r="T558" s="305"/>
      <c r="U558" s="307">
        <f t="shared" si="41"/>
        <v>0</v>
      </c>
      <c r="V558" s="307">
        <f t="shared" si="42"/>
        <v>0</v>
      </c>
      <c r="W558" s="307">
        <f t="shared" si="43"/>
        <v>0</v>
      </c>
      <c r="X558" s="307">
        <f t="shared" si="44"/>
        <v>0</v>
      </c>
      <c r="Y558" s="308">
        <f t="shared" si="45"/>
        <v>0</v>
      </c>
      <c r="Z558" s="377">
        <f>SUM(Detailed_budget_table[[#This Row],[Y1 Total Cost Budget Line]:[Y5 Total Cost Budget Line]])</f>
        <v>0</v>
      </c>
    </row>
    <row r="559" spans="2:26" ht="15" customHeight="1">
      <c r="B559" s="302"/>
      <c r="C559" s="71"/>
      <c r="D559" s="71"/>
      <c r="E559" s="71"/>
      <c r="F559" s="71"/>
      <c r="G559" s="71"/>
      <c r="H559" s="71"/>
      <c r="I559" s="368">
        <f>IF(Detailed_budget_table[[#This Row],[Unit Cost Available?]]="Yes",IFERROR(INDEX(unit_cost,MATCH(Detailed_budget_table[[#This Row],[Cost Item]],cost_item_lookup,0)),""),0)</f>
        <v>0</v>
      </c>
      <c r="J559" s="368">
        <f>IF(H559="Yes",IF(G559="","",INDEX(cost_item_lookup_table[Cost Unit],(MATCH(G559,cost_item_lookup_table[Cost Item],0)))),0)</f>
        <v>0</v>
      </c>
      <c r="K559" s="305"/>
      <c r="L559" s="305"/>
      <c r="M559" s="305"/>
      <c r="N559" s="305"/>
      <c r="O559" s="305"/>
      <c r="P559" s="305"/>
      <c r="Q559" s="305"/>
      <c r="R559" s="305"/>
      <c r="S559" s="305"/>
      <c r="T559" s="305"/>
      <c r="U559" s="307">
        <f t="shared" si="41"/>
        <v>0</v>
      </c>
      <c r="V559" s="307">
        <f t="shared" si="42"/>
        <v>0</v>
      </c>
      <c r="W559" s="307">
        <f t="shared" si="43"/>
        <v>0</v>
      </c>
      <c r="X559" s="307">
        <f t="shared" si="44"/>
        <v>0</v>
      </c>
      <c r="Y559" s="308">
        <f t="shared" si="45"/>
        <v>0</v>
      </c>
      <c r="Z559" s="377">
        <f>SUM(Detailed_budget_table[[#This Row],[Y1 Total Cost Budget Line]:[Y5 Total Cost Budget Line]])</f>
        <v>0</v>
      </c>
    </row>
    <row r="560" spans="2:26" ht="15" customHeight="1">
      <c r="B560" s="302"/>
      <c r="C560" s="71"/>
      <c r="D560" s="71"/>
      <c r="E560" s="71"/>
      <c r="F560" s="71"/>
      <c r="G560" s="71"/>
      <c r="H560" s="71"/>
      <c r="I560" s="368">
        <f>IF(Detailed_budget_table[[#This Row],[Unit Cost Available?]]="Yes",IFERROR(INDEX(unit_cost,MATCH(Detailed_budget_table[[#This Row],[Cost Item]],cost_item_lookup,0)),""),0)</f>
        <v>0</v>
      </c>
      <c r="J560" s="368">
        <f>IF(H560="Yes",IF(G560="","",INDEX(cost_item_lookup_table[Cost Unit],(MATCH(G560,cost_item_lookup_table[Cost Item],0)))),0)</f>
        <v>0</v>
      </c>
      <c r="K560" s="305"/>
      <c r="L560" s="305"/>
      <c r="M560" s="305"/>
      <c r="N560" s="305"/>
      <c r="O560" s="305"/>
      <c r="P560" s="305"/>
      <c r="Q560" s="305"/>
      <c r="R560" s="305"/>
      <c r="S560" s="305"/>
      <c r="T560" s="305"/>
      <c r="U560" s="307">
        <f t="shared" si="41"/>
        <v>0</v>
      </c>
      <c r="V560" s="307">
        <f t="shared" si="42"/>
        <v>0</v>
      </c>
      <c r="W560" s="307">
        <f t="shared" si="43"/>
        <v>0</v>
      </c>
      <c r="X560" s="307">
        <f t="shared" si="44"/>
        <v>0</v>
      </c>
      <c r="Y560" s="308">
        <f t="shared" si="45"/>
        <v>0</v>
      </c>
      <c r="Z560" s="377">
        <f>SUM(Detailed_budget_table[[#This Row],[Y1 Total Cost Budget Line]:[Y5 Total Cost Budget Line]])</f>
        <v>0</v>
      </c>
    </row>
    <row r="561" spans="2:26" ht="15" customHeight="1">
      <c r="B561" s="302"/>
      <c r="C561" s="71"/>
      <c r="D561" s="71"/>
      <c r="E561" s="71"/>
      <c r="F561" s="71"/>
      <c r="G561" s="71"/>
      <c r="H561" s="71"/>
      <c r="I561" s="368">
        <f>IF(Detailed_budget_table[[#This Row],[Unit Cost Available?]]="Yes",IFERROR(INDEX(unit_cost,MATCH(Detailed_budget_table[[#This Row],[Cost Item]],cost_item_lookup,0)),""),0)</f>
        <v>0</v>
      </c>
      <c r="J561" s="368">
        <f>IF(H561="Yes",IF(G561="","",INDEX(cost_item_lookup_table[Cost Unit],(MATCH(G561,cost_item_lookup_table[Cost Item],0)))),0)</f>
        <v>0</v>
      </c>
      <c r="K561" s="305"/>
      <c r="L561" s="305"/>
      <c r="M561" s="305"/>
      <c r="N561" s="305"/>
      <c r="O561" s="305"/>
      <c r="P561" s="305"/>
      <c r="Q561" s="305"/>
      <c r="R561" s="305"/>
      <c r="S561" s="305"/>
      <c r="T561" s="305"/>
      <c r="U561" s="307">
        <f t="shared" si="41"/>
        <v>0</v>
      </c>
      <c r="V561" s="307">
        <f t="shared" si="42"/>
        <v>0</v>
      </c>
      <c r="W561" s="307">
        <f t="shared" si="43"/>
        <v>0</v>
      </c>
      <c r="X561" s="307">
        <f t="shared" si="44"/>
        <v>0</v>
      </c>
      <c r="Y561" s="308">
        <f t="shared" si="45"/>
        <v>0</v>
      </c>
      <c r="Z561" s="377">
        <f>SUM(Detailed_budget_table[[#This Row],[Y1 Total Cost Budget Line]:[Y5 Total Cost Budget Line]])</f>
        <v>0</v>
      </c>
    </row>
    <row r="562" spans="2:26" ht="15" customHeight="1">
      <c r="B562" s="302"/>
      <c r="C562" s="71"/>
      <c r="D562" s="71"/>
      <c r="E562" s="71"/>
      <c r="F562" s="71"/>
      <c r="G562" s="71"/>
      <c r="H562" s="71"/>
      <c r="I562" s="368">
        <f>IF(Detailed_budget_table[[#This Row],[Unit Cost Available?]]="Yes",IFERROR(INDEX(unit_cost,MATCH(Detailed_budget_table[[#This Row],[Cost Item]],cost_item_lookup,0)),""),0)</f>
        <v>0</v>
      </c>
      <c r="J562" s="368">
        <f>IF(H562="Yes",IF(G562="","",INDEX(cost_item_lookup_table[Cost Unit],(MATCH(G562,cost_item_lookup_table[Cost Item],0)))),0)</f>
        <v>0</v>
      </c>
      <c r="K562" s="305"/>
      <c r="L562" s="305"/>
      <c r="M562" s="305"/>
      <c r="N562" s="305"/>
      <c r="O562" s="305"/>
      <c r="P562" s="305"/>
      <c r="Q562" s="305"/>
      <c r="R562" s="305"/>
      <c r="S562" s="305"/>
      <c r="T562" s="305"/>
      <c r="U562" s="307">
        <f t="shared" si="41"/>
        <v>0</v>
      </c>
      <c r="V562" s="307">
        <f t="shared" si="42"/>
        <v>0</v>
      </c>
      <c r="W562" s="307">
        <f t="shared" si="43"/>
        <v>0</v>
      </c>
      <c r="X562" s="307">
        <f t="shared" si="44"/>
        <v>0</v>
      </c>
      <c r="Y562" s="308">
        <f t="shared" si="45"/>
        <v>0</v>
      </c>
      <c r="Z562" s="377">
        <f>SUM(Detailed_budget_table[[#This Row],[Y1 Total Cost Budget Line]:[Y5 Total Cost Budget Line]])</f>
        <v>0</v>
      </c>
    </row>
    <row r="563" spans="2:26" ht="15" customHeight="1">
      <c r="B563" s="302"/>
      <c r="C563" s="71"/>
      <c r="D563" s="71"/>
      <c r="E563" s="71"/>
      <c r="F563" s="71"/>
      <c r="G563" s="71"/>
      <c r="H563" s="71"/>
      <c r="I563" s="368">
        <f>IF(Detailed_budget_table[[#This Row],[Unit Cost Available?]]="Yes",IFERROR(INDEX(unit_cost,MATCH(Detailed_budget_table[[#This Row],[Cost Item]],cost_item_lookup,0)),""),0)</f>
        <v>0</v>
      </c>
      <c r="J563" s="368">
        <f>IF(H563="Yes",IF(G563="","",INDEX(cost_item_lookup_table[Cost Unit],(MATCH(G563,cost_item_lookup_table[Cost Item],0)))),0)</f>
        <v>0</v>
      </c>
      <c r="K563" s="305"/>
      <c r="L563" s="305"/>
      <c r="M563" s="305"/>
      <c r="N563" s="305"/>
      <c r="O563" s="305"/>
      <c r="P563" s="305"/>
      <c r="Q563" s="305"/>
      <c r="R563" s="305"/>
      <c r="S563" s="305"/>
      <c r="T563" s="305"/>
      <c r="U563" s="307">
        <f t="shared" si="41"/>
        <v>0</v>
      </c>
      <c r="V563" s="307">
        <f t="shared" si="42"/>
        <v>0</v>
      </c>
      <c r="W563" s="307">
        <f t="shared" si="43"/>
        <v>0</v>
      </c>
      <c r="X563" s="307">
        <f t="shared" si="44"/>
        <v>0</v>
      </c>
      <c r="Y563" s="308">
        <f t="shared" si="45"/>
        <v>0</v>
      </c>
      <c r="Z563" s="377">
        <f>SUM(Detailed_budget_table[[#This Row],[Y1 Total Cost Budget Line]:[Y5 Total Cost Budget Line]])</f>
        <v>0</v>
      </c>
    </row>
    <row r="564" spans="2:26" ht="15" customHeight="1">
      <c r="B564" s="302"/>
      <c r="C564" s="71"/>
      <c r="D564" s="71"/>
      <c r="E564" s="71"/>
      <c r="F564" s="71"/>
      <c r="G564" s="71"/>
      <c r="H564" s="71"/>
      <c r="I564" s="368">
        <f>IF(Detailed_budget_table[[#This Row],[Unit Cost Available?]]="Yes",IFERROR(INDEX(unit_cost,MATCH(Detailed_budget_table[[#This Row],[Cost Item]],cost_item_lookup,0)),""),0)</f>
        <v>0</v>
      </c>
      <c r="J564" s="368">
        <f>IF(H564="Yes",IF(G564="","",INDEX(cost_item_lookup_table[Cost Unit],(MATCH(G564,cost_item_lookup_table[Cost Item],0)))),0)</f>
        <v>0</v>
      </c>
      <c r="K564" s="305"/>
      <c r="L564" s="305"/>
      <c r="M564" s="305"/>
      <c r="N564" s="305"/>
      <c r="O564" s="305"/>
      <c r="P564" s="305"/>
      <c r="Q564" s="305"/>
      <c r="R564" s="305"/>
      <c r="S564" s="305"/>
      <c r="T564" s="305"/>
      <c r="U564" s="307">
        <f t="shared" si="41"/>
        <v>0</v>
      </c>
      <c r="V564" s="307">
        <f t="shared" si="42"/>
        <v>0</v>
      </c>
      <c r="W564" s="307">
        <f t="shared" si="43"/>
        <v>0</v>
      </c>
      <c r="X564" s="307">
        <f t="shared" si="44"/>
        <v>0</v>
      </c>
      <c r="Y564" s="308">
        <f t="shared" si="45"/>
        <v>0</v>
      </c>
      <c r="Z564" s="377">
        <f>SUM(Detailed_budget_table[[#This Row],[Y1 Total Cost Budget Line]:[Y5 Total Cost Budget Line]])</f>
        <v>0</v>
      </c>
    </row>
    <row r="565" spans="2:26" ht="15" customHeight="1">
      <c r="B565" s="302"/>
      <c r="C565" s="71"/>
      <c r="D565" s="71"/>
      <c r="E565" s="71"/>
      <c r="F565" s="71"/>
      <c r="G565" s="71"/>
      <c r="H565" s="71"/>
      <c r="I565" s="368">
        <f>IF(Detailed_budget_table[[#This Row],[Unit Cost Available?]]="Yes",IFERROR(INDEX(unit_cost,MATCH(Detailed_budget_table[[#This Row],[Cost Item]],cost_item_lookup,0)),""),0)</f>
        <v>0</v>
      </c>
      <c r="J565" s="368">
        <f>IF(H565="Yes",IF(G565="","",INDEX(cost_item_lookup_table[Cost Unit],(MATCH(G565,cost_item_lookup_table[Cost Item],0)))),0)</f>
        <v>0</v>
      </c>
      <c r="K565" s="305"/>
      <c r="L565" s="305"/>
      <c r="M565" s="305"/>
      <c r="N565" s="305"/>
      <c r="O565" s="305"/>
      <c r="P565" s="305"/>
      <c r="Q565" s="305"/>
      <c r="R565" s="305"/>
      <c r="S565" s="305"/>
      <c r="T565" s="305"/>
      <c r="U565" s="307">
        <f t="shared" si="41"/>
        <v>0</v>
      </c>
      <c r="V565" s="307">
        <f t="shared" si="42"/>
        <v>0</v>
      </c>
      <c r="W565" s="307">
        <f t="shared" si="43"/>
        <v>0</v>
      </c>
      <c r="X565" s="307">
        <f t="shared" si="44"/>
        <v>0</v>
      </c>
      <c r="Y565" s="308">
        <f t="shared" si="45"/>
        <v>0</v>
      </c>
      <c r="Z565" s="377">
        <f>SUM(Detailed_budget_table[[#This Row],[Y1 Total Cost Budget Line]:[Y5 Total Cost Budget Line]])</f>
        <v>0</v>
      </c>
    </row>
    <row r="566" spans="2:26" ht="15" customHeight="1">
      <c r="B566" s="302"/>
      <c r="C566" s="71"/>
      <c r="D566" s="71"/>
      <c r="E566" s="71"/>
      <c r="F566" s="71"/>
      <c r="G566" s="71"/>
      <c r="H566" s="71"/>
      <c r="I566" s="368">
        <f>IF(Detailed_budget_table[[#This Row],[Unit Cost Available?]]="Yes",IFERROR(INDEX(unit_cost,MATCH(Detailed_budget_table[[#This Row],[Cost Item]],cost_item_lookup,0)),""),0)</f>
        <v>0</v>
      </c>
      <c r="J566" s="368">
        <f>IF(H566="Yes",IF(G566="","",INDEX(cost_item_lookup_table[Cost Unit],(MATCH(G566,cost_item_lookup_table[Cost Item],0)))),0)</f>
        <v>0</v>
      </c>
      <c r="K566" s="305"/>
      <c r="L566" s="305"/>
      <c r="M566" s="305"/>
      <c r="N566" s="305"/>
      <c r="O566" s="305"/>
      <c r="P566" s="305"/>
      <c r="Q566" s="305"/>
      <c r="R566" s="305"/>
      <c r="S566" s="305"/>
      <c r="T566" s="305"/>
      <c r="U566" s="307">
        <f t="shared" si="41"/>
        <v>0</v>
      </c>
      <c r="V566" s="307">
        <f t="shared" si="42"/>
        <v>0</v>
      </c>
      <c r="W566" s="307">
        <f t="shared" si="43"/>
        <v>0</v>
      </c>
      <c r="X566" s="307">
        <f t="shared" si="44"/>
        <v>0</v>
      </c>
      <c r="Y566" s="308">
        <f t="shared" si="45"/>
        <v>0</v>
      </c>
      <c r="Z566" s="377">
        <f>SUM(Detailed_budget_table[[#This Row],[Y1 Total Cost Budget Line]:[Y5 Total Cost Budget Line]])</f>
        <v>0</v>
      </c>
    </row>
    <row r="567" spans="2:26" ht="15" customHeight="1">
      <c r="B567" s="302"/>
      <c r="C567" s="71"/>
      <c r="D567" s="71"/>
      <c r="E567" s="71"/>
      <c r="F567" s="71"/>
      <c r="G567" s="71"/>
      <c r="H567" s="71"/>
      <c r="I567" s="368">
        <f>IF(Detailed_budget_table[[#This Row],[Unit Cost Available?]]="Yes",IFERROR(INDEX(unit_cost,MATCH(Detailed_budget_table[[#This Row],[Cost Item]],cost_item_lookup,0)),""),0)</f>
        <v>0</v>
      </c>
      <c r="J567" s="368">
        <f>IF(H567="Yes",IF(G567="","",INDEX(cost_item_lookup_table[Cost Unit],(MATCH(G567,cost_item_lookup_table[Cost Item],0)))),0)</f>
        <v>0</v>
      </c>
      <c r="K567" s="305"/>
      <c r="L567" s="305"/>
      <c r="M567" s="305"/>
      <c r="N567" s="305"/>
      <c r="O567" s="305"/>
      <c r="P567" s="305"/>
      <c r="Q567" s="305"/>
      <c r="R567" s="305"/>
      <c r="S567" s="305"/>
      <c r="T567" s="305"/>
      <c r="U567" s="307">
        <f t="shared" si="41"/>
        <v>0</v>
      </c>
      <c r="V567" s="307">
        <f t="shared" si="42"/>
        <v>0</v>
      </c>
      <c r="W567" s="307">
        <f t="shared" si="43"/>
        <v>0</v>
      </c>
      <c r="X567" s="307">
        <f t="shared" si="44"/>
        <v>0</v>
      </c>
      <c r="Y567" s="308">
        <f t="shared" si="45"/>
        <v>0</v>
      </c>
      <c r="Z567" s="377">
        <f>SUM(Detailed_budget_table[[#This Row],[Y1 Total Cost Budget Line]:[Y5 Total Cost Budget Line]])</f>
        <v>0</v>
      </c>
    </row>
    <row r="568" spans="2:26" ht="15" customHeight="1">
      <c r="B568" s="302"/>
      <c r="C568" s="71"/>
      <c r="D568" s="71"/>
      <c r="E568" s="71"/>
      <c r="F568" s="71"/>
      <c r="G568" s="71"/>
      <c r="H568" s="71"/>
      <c r="I568" s="368">
        <f>IF(Detailed_budget_table[[#This Row],[Unit Cost Available?]]="Yes",IFERROR(INDEX(unit_cost,MATCH(Detailed_budget_table[[#This Row],[Cost Item]],cost_item_lookup,0)),""),0)</f>
        <v>0</v>
      </c>
      <c r="J568" s="368">
        <f>IF(H568="Yes",IF(G568="","",INDEX(cost_item_lookup_table[Cost Unit],(MATCH(G568,cost_item_lookup_table[Cost Item],0)))),0)</f>
        <v>0</v>
      </c>
      <c r="K568" s="305"/>
      <c r="L568" s="305"/>
      <c r="M568" s="305"/>
      <c r="N568" s="305"/>
      <c r="O568" s="305"/>
      <c r="P568" s="305"/>
      <c r="Q568" s="305"/>
      <c r="R568" s="305"/>
      <c r="S568" s="305"/>
      <c r="T568" s="305"/>
      <c r="U568" s="307">
        <f t="shared" si="41"/>
        <v>0</v>
      </c>
      <c r="V568" s="307">
        <f t="shared" si="42"/>
        <v>0</v>
      </c>
      <c r="W568" s="307">
        <f t="shared" si="43"/>
        <v>0</v>
      </c>
      <c r="X568" s="307">
        <f t="shared" si="44"/>
        <v>0</v>
      </c>
      <c r="Y568" s="308">
        <f t="shared" si="45"/>
        <v>0</v>
      </c>
      <c r="Z568" s="377">
        <f>SUM(Detailed_budget_table[[#This Row],[Y1 Total Cost Budget Line]:[Y5 Total Cost Budget Line]])</f>
        <v>0</v>
      </c>
    </row>
    <row r="569" spans="2:26" ht="15" customHeight="1">
      <c r="B569" s="302"/>
      <c r="C569" s="71"/>
      <c r="D569" s="71"/>
      <c r="E569" s="71"/>
      <c r="F569" s="71"/>
      <c r="G569" s="71"/>
      <c r="H569" s="71"/>
      <c r="I569" s="368">
        <f>IF(Detailed_budget_table[[#This Row],[Unit Cost Available?]]="Yes",IFERROR(INDEX(unit_cost,MATCH(Detailed_budget_table[[#This Row],[Cost Item]],cost_item_lookup,0)),""),0)</f>
        <v>0</v>
      </c>
      <c r="J569" s="368">
        <f>IF(H569="Yes",IF(G569="","",INDEX(cost_item_lookup_table[Cost Unit],(MATCH(G569,cost_item_lookup_table[Cost Item],0)))),0)</f>
        <v>0</v>
      </c>
      <c r="K569" s="305"/>
      <c r="L569" s="305"/>
      <c r="M569" s="305"/>
      <c r="N569" s="305"/>
      <c r="O569" s="305"/>
      <c r="P569" s="305"/>
      <c r="Q569" s="305"/>
      <c r="R569" s="305"/>
      <c r="S569" s="305"/>
      <c r="T569" s="305"/>
      <c r="U569" s="307">
        <f t="shared" si="41"/>
        <v>0</v>
      </c>
      <c r="V569" s="307">
        <f t="shared" si="42"/>
        <v>0</v>
      </c>
      <c r="W569" s="307">
        <f t="shared" si="43"/>
        <v>0</v>
      </c>
      <c r="X569" s="307">
        <f t="shared" si="44"/>
        <v>0</v>
      </c>
      <c r="Y569" s="308">
        <f t="shared" si="45"/>
        <v>0</v>
      </c>
      <c r="Z569" s="377">
        <f>SUM(Detailed_budget_table[[#This Row],[Y1 Total Cost Budget Line]:[Y5 Total Cost Budget Line]])</f>
        <v>0</v>
      </c>
    </row>
    <row r="570" spans="2:26" ht="15" customHeight="1">
      <c r="B570" s="302"/>
      <c r="C570" s="71"/>
      <c r="D570" s="71"/>
      <c r="E570" s="71"/>
      <c r="F570" s="71"/>
      <c r="G570" s="71"/>
      <c r="H570" s="71"/>
      <c r="I570" s="368">
        <f>IF(Detailed_budget_table[[#This Row],[Unit Cost Available?]]="Yes",IFERROR(INDEX(unit_cost,MATCH(Detailed_budget_table[[#This Row],[Cost Item]],cost_item_lookup,0)),""),0)</f>
        <v>0</v>
      </c>
      <c r="J570" s="368">
        <f>IF(H570="Yes",IF(G570="","",INDEX(cost_item_lookup_table[Cost Unit],(MATCH(G570,cost_item_lookup_table[Cost Item],0)))),0)</f>
        <v>0</v>
      </c>
      <c r="K570" s="305"/>
      <c r="L570" s="305"/>
      <c r="M570" s="305"/>
      <c r="N570" s="305"/>
      <c r="O570" s="305"/>
      <c r="P570" s="305"/>
      <c r="Q570" s="305"/>
      <c r="R570" s="305"/>
      <c r="S570" s="305"/>
      <c r="T570" s="305"/>
      <c r="U570" s="307">
        <f t="shared" si="41"/>
        <v>0</v>
      </c>
      <c r="V570" s="307">
        <f t="shared" si="42"/>
        <v>0</v>
      </c>
      <c r="W570" s="307">
        <f t="shared" si="43"/>
        <v>0</v>
      </c>
      <c r="X570" s="307">
        <f t="shared" si="44"/>
        <v>0</v>
      </c>
      <c r="Y570" s="308">
        <f t="shared" si="45"/>
        <v>0</v>
      </c>
      <c r="Z570" s="377">
        <f>SUM(Detailed_budget_table[[#This Row],[Y1 Total Cost Budget Line]:[Y5 Total Cost Budget Line]])</f>
        <v>0</v>
      </c>
    </row>
    <row r="571" spans="2:26" ht="15" customHeight="1">
      <c r="B571" s="302"/>
      <c r="C571" s="71"/>
      <c r="D571" s="71"/>
      <c r="E571" s="71"/>
      <c r="F571" s="71"/>
      <c r="G571" s="71"/>
      <c r="H571" s="71"/>
      <c r="I571" s="368">
        <f>IF(Detailed_budget_table[[#This Row],[Unit Cost Available?]]="Yes",IFERROR(INDEX(unit_cost,MATCH(Detailed_budget_table[[#This Row],[Cost Item]],cost_item_lookup,0)),""),0)</f>
        <v>0</v>
      </c>
      <c r="J571" s="368">
        <f>IF(H571="Yes",IF(G571="","",INDEX(cost_item_lookup_table[Cost Unit],(MATCH(G571,cost_item_lookup_table[Cost Item],0)))),0)</f>
        <v>0</v>
      </c>
      <c r="K571" s="305"/>
      <c r="L571" s="305"/>
      <c r="M571" s="305"/>
      <c r="N571" s="305"/>
      <c r="O571" s="305"/>
      <c r="P571" s="305"/>
      <c r="Q571" s="305"/>
      <c r="R571" s="305"/>
      <c r="S571" s="305"/>
      <c r="T571" s="305"/>
      <c r="U571" s="307">
        <f t="shared" si="41"/>
        <v>0</v>
      </c>
      <c r="V571" s="307">
        <f t="shared" si="42"/>
        <v>0</v>
      </c>
      <c r="W571" s="307">
        <f t="shared" si="43"/>
        <v>0</v>
      </c>
      <c r="X571" s="307">
        <f t="shared" si="44"/>
        <v>0</v>
      </c>
      <c r="Y571" s="308">
        <f t="shared" si="45"/>
        <v>0</v>
      </c>
      <c r="Z571" s="377">
        <f>SUM(Detailed_budget_table[[#This Row],[Y1 Total Cost Budget Line]:[Y5 Total Cost Budget Line]])</f>
        <v>0</v>
      </c>
    </row>
    <row r="572" spans="2:26" ht="15" customHeight="1">
      <c r="B572" s="302"/>
      <c r="C572" s="71"/>
      <c r="D572" s="71"/>
      <c r="E572" s="71"/>
      <c r="F572" s="71"/>
      <c r="G572" s="71"/>
      <c r="H572" s="71"/>
      <c r="I572" s="368">
        <f>IF(Detailed_budget_table[[#This Row],[Unit Cost Available?]]="Yes",IFERROR(INDEX(unit_cost,MATCH(Detailed_budget_table[[#This Row],[Cost Item]],cost_item_lookup,0)),""),0)</f>
        <v>0</v>
      </c>
      <c r="J572" s="368">
        <f>IF(H572="Yes",IF(G572="","",INDEX(cost_item_lookup_table[Cost Unit],(MATCH(G572,cost_item_lookup_table[Cost Item],0)))),0)</f>
        <v>0</v>
      </c>
      <c r="K572" s="305"/>
      <c r="L572" s="305"/>
      <c r="M572" s="305"/>
      <c r="N572" s="305"/>
      <c r="O572" s="305"/>
      <c r="P572" s="305"/>
      <c r="Q572" s="305"/>
      <c r="R572" s="305"/>
      <c r="S572" s="305"/>
      <c r="T572" s="305"/>
      <c r="U572" s="307">
        <f t="shared" si="41"/>
        <v>0</v>
      </c>
      <c r="V572" s="307">
        <f t="shared" si="42"/>
        <v>0</v>
      </c>
      <c r="W572" s="307">
        <f t="shared" si="43"/>
        <v>0</v>
      </c>
      <c r="X572" s="307">
        <f t="shared" si="44"/>
        <v>0</v>
      </c>
      <c r="Y572" s="308">
        <f t="shared" si="45"/>
        <v>0</v>
      </c>
      <c r="Z572" s="377">
        <f>SUM(Detailed_budget_table[[#This Row],[Y1 Total Cost Budget Line]:[Y5 Total Cost Budget Line]])</f>
        <v>0</v>
      </c>
    </row>
    <row r="573" spans="2:26" ht="15" customHeight="1">
      <c r="B573" s="302"/>
      <c r="C573" s="71"/>
      <c r="D573" s="71"/>
      <c r="E573" s="71"/>
      <c r="F573" s="71"/>
      <c r="G573" s="71"/>
      <c r="H573" s="71"/>
      <c r="I573" s="368">
        <f>IF(Detailed_budget_table[[#This Row],[Unit Cost Available?]]="Yes",IFERROR(INDEX(unit_cost,MATCH(Detailed_budget_table[[#This Row],[Cost Item]],cost_item_lookup,0)),""),0)</f>
        <v>0</v>
      </c>
      <c r="J573" s="368">
        <f>IF(H573="Yes",IF(G573="","",INDEX(cost_item_lookup_table[Cost Unit],(MATCH(G573,cost_item_lookup_table[Cost Item],0)))),0)</f>
        <v>0</v>
      </c>
      <c r="K573" s="305"/>
      <c r="L573" s="305"/>
      <c r="M573" s="305"/>
      <c r="N573" s="305"/>
      <c r="O573" s="305"/>
      <c r="P573" s="305"/>
      <c r="Q573" s="305"/>
      <c r="R573" s="305"/>
      <c r="S573" s="305"/>
      <c r="T573" s="305"/>
      <c r="U573" s="307">
        <f t="shared" si="41"/>
        <v>0</v>
      </c>
      <c r="V573" s="307">
        <f t="shared" si="42"/>
        <v>0</v>
      </c>
      <c r="W573" s="307">
        <f t="shared" si="43"/>
        <v>0</v>
      </c>
      <c r="X573" s="307">
        <f t="shared" si="44"/>
        <v>0</v>
      </c>
      <c r="Y573" s="308">
        <f t="shared" si="45"/>
        <v>0</v>
      </c>
      <c r="Z573" s="377">
        <f>SUM(Detailed_budget_table[[#This Row],[Y1 Total Cost Budget Line]:[Y5 Total Cost Budget Line]])</f>
        <v>0</v>
      </c>
    </row>
    <row r="574" spans="2:26" ht="15" customHeight="1">
      <c r="B574" s="302"/>
      <c r="C574" s="71"/>
      <c r="D574" s="71"/>
      <c r="E574" s="71"/>
      <c r="F574" s="71"/>
      <c r="G574" s="71"/>
      <c r="H574" s="71"/>
      <c r="I574" s="368">
        <f>IF(Detailed_budget_table[[#This Row],[Unit Cost Available?]]="Yes",IFERROR(INDEX(unit_cost,MATCH(Detailed_budget_table[[#This Row],[Cost Item]],cost_item_lookup,0)),""),0)</f>
        <v>0</v>
      </c>
      <c r="J574" s="368">
        <f>IF(H574="Yes",IF(G574="","",INDEX(cost_item_lookup_table[Cost Unit],(MATCH(G574,cost_item_lookup_table[Cost Item],0)))),0)</f>
        <v>0</v>
      </c>
      <c r="K574" s="305"/>
      <c r="L574" s="305"/>
      <c r="M574" s="305"/>
      <c r="N574" s="305"/>
      <c r="O574" s="305"/>
      <c r="P574" s="305"/>
      <c r="Q574" s="305"/>
      <c r="R574" s="305"/>
      <c r="S574" s="305"/>
      <c r="T574" s="305"/>
      <c r="U574" s="307">
        <f t="shared" si="41"/>
        <v>0</v>
      </c>
      <c r="V574" s="307">
        <f t="shared" si="42"/>
        <v>0</v>
      </c>
      <c r="W574" s="307">
        <f t="shared" si="43"/>
        <v>0</v>
      </c>
      <c r="X574" s="307">
        <f t="shared" si="44"/>
        <v>0</v>
      </c>
      <c r="Y574" s="308">
        <f t="shared" si="45"/>
        <v>0</v>
      </c>
      <c r="Z574" s="377">
        <f>SUM(Detailed_budget_table[[#This Row],[Y1 Total Cost Budget Line]:[Y5 Total Cost Budget Line]])</f>
        <v>0</v>
      </c>
    </row>
    <row r="575" spans="2:26" ht="15" customHeight="1">
      <c r="B575" s="302"/>
      <c r="C575" s="71"/>
      <c r="D575" s="71"/>
      <c r="E575" s="71"/>
      <c r="F575" s="71"/>
      <c r="G575" s="71"/>
      <c r="H575" s="71"/>
      <c r="I575" s="368">
        <f>IF(Detailed_budget_table[[#This Row],[Unit Cost Available?]]="Yes",IFERROR(INDEX(unit_cost,MATCH(Detailed_budget_table[[#This Row],[Cost Item]],cost_item_lookup,0)),""),0)</f>
        <v>0</v>
      </c>
      <c r="J575" s="368">
        <f>IF(H575="Yes",IF(G575="","",INDEX(cost_item_lookup_table[Cost Unit],(MATCH(G575,cost_item_lookup_table[Cost Item],0)))),0)</f>
        <v>0</v>
      </c>
      <c r="K575" s="305"/>
      <c r="L575" s="305"/>
      <c r="M575" s="305"/>
      <c r="N575" s="305"/>
      <c r="O575" s="305"/>
      <c r="P575" s="305"/>
      <c r="Q575" s="305"/>
      <c r="R575" s="305"/>
      <c r="S575" s="305"/>
      <c r="T575" s="305"/>
      <c r="U575" s="307">
        <f t="shared" si="41"/>
        <v>0</v>
      </c>
      <c r="V575" s="307">
        <f t="shared" si="42"/>
        <v>0</v>
      </c>
      <c r="W575" s="307">
        <f t="shared" si="43"/>
        <v>0</v>
      </c>
      <c r="X575" s="307">
        <f t="shared" si="44"/>
        <v>0</v>
      </c>
      <c r="Y575" s="308">
        <f t="shared" si="45"/>
        <v>0</v>
      </c>
      <c r="Z575" s="377">
        <f>SUM(Detailed_budget_table[[#This Row],[Y1 Total Cost Budget Line]:[Y5 Total Cost Budget Line]])</f>
        <v>0</v>
      </c>
    </row>
    <row r="576" spans="2:26" ht="15" customHeight="1">
      <c r="B576" s="302"/>
      <c r="C576" s="71"/>
      <c r="D576" s="71"/>
      <c r="E576" s="71"/>
      <c r="F576" s="71"/>
      <c r="G576" s="71"/>
      <c r="H576" s="71"/>
      <c r="I576" s="368">
        <f>IF(Detailed_budget_table[[#This Row],[Unit Cost Available?]]="Yes",IFERROR(INDEX(unit_cost,MATCH(Detailed_budget_table[[#This Row],[Cost Item]],cost_item_lookup,0)),""),0)</f>
        <v>0</v>
      </c>
      <c r="J576" s="368">
        <f>IF(H576="Yes",IF(G576="","",INDEX(cost_item_lookup_table[Cost Unit],(MATCH(G576,cost_item_lookup_table[Cost Item],0)))),0)</f>
        <v>0</v>
      </c>
      <c r="K576" s="305"/>
      <c r="L576" s="305"/>
      <c r="M576" s="305"/>
      <c r="N576" s="305"/>
      <c r="O576" s="305"/>
      <c r="P576" s="305"/>
      <c r="Q576" s="305"/>
      <c r="R576" s="305"/>
      <c r="S576" s="305"/>
      <c r="T576" s="305"/>
      <c r="U576" s="307">
        <f t="shared" si="41"/>
        <v>0</v>
      </c>
      <c r="V576" s="307">
        <f t="shared" si="42"/>
        <v>0</v>
      </c>
      <c r="W576" s="307">
        <f t="shared" si="43"/>
        <v>0</v>
      </c>
      <c r="X576" s="307">
        <f t="shared" si="44"/>
        <v>0</v>
      </c>
      <c r="Y576" s="308">
        <f t="shared" si="45"/>
        <v>0</v>
      </c>
      <c r="Z576" s="377">
        <f>SUM(Detailed_budget_table[[#This Row],[Y1 Total Cost Budget Line]:[Y5 Total Cost Budget Line]])</f>
        <v>0</v>
      </c>
    </row>
    <row r="577" spans="2:26" ht="15" customHeight="1">
      <c r="B577" s="302"/>
      <c r="C577" s="71"/>
      <c r="D577" s="71"/>
      <c r="E577" s="71"/>
      <c r="F577" s="71"/>
      <c r="G577" s="71"/>
      <c r="H577" s="71"/>
      <c r="I577" s="368">
        <f>IF(Detailed_budget_table[[#This Row],[Unit Cost Available?]]="Yes",IFERROR(INDEX(unit_cost,MATCH(Detailed_budget_table[[#This Row],[Cost Item]],cost_item_lookup,0)),""),0)</f>
        <v>0</v>
      </c>
      <c r="J577" s="368">
        <f>IF(H577="Yes",IF(G577="","",INDEX(cost_item_lookup_table[Cost Unit],(MATCH(G577,cost_item_lookup_table[Cost Item],0)))),0)</f>
        <v>0</v>
      </c>
      <c r="K577" s="305"/>
      <c r="L577" s="305"/>
      <c r="M577" s="305"/>
      <c r="N577" s="305"/>
      <c r="O577" s="305"/>
      <c r="P577" s="305"/>
      <c r="Q577" s="305"/>
      <c r="R577" s="305"/>
      <c r="S577" s="305"/>
      <c r="T577" s="305"/>
      <c r="U577" s="307">
        <f t="shared" si="41"/>
        <v>0</v>
      </c>
      <c r="V577" s="307">
        <f t="shared" si="42"/>
        <v>0</v>
      </c>
      <c r="W577" s="307">
        <f t="shared" si="43"/>
        <v>0</v>
      </c>
      <c r="X577" s="307">
        <f t="shared" si="44"/>
        <v>0</v>
      </c>
      <c r="Y577" s="308">
        <f t="shared" si="45"/>
        <v>0</v>
      </c>
      <c r="Z577" s="377">
        <f>SUM(Detailed_budget_table[[#This Row],[Y1 Total Cost Budget Line]:[Y5 Total Cost Budget Line]])</f>
        <v>0</v>
      </c>
    </row>
    <row r="578" spans="2:26" ht="15" customHeight="1">
      <c r="B578" s="302"/>
      <c r="C578" s="71"/>
      <c r="D578" s="71"/>
      <c r="E578" s="71"/>
      <c r="F578" s="71"/>
      <c r="G578" s="71"/>
      <c r="H578" s="71"/>
      <c r="I578" s="368">
        <f>IF(Detailed_budget_table[[#This Row],[Unit Cost Available?]]="Yes",IFERROR(INDEX(unit_cost,MATCH(Detailed_budget_table[[#This Row],[Cost Item]],cost_item_lookup,0)),""),0)</f>
        <v>0</v>
      </c>
      <c r="J578" s="368">
        <f>IF(H578="Yes",IF(G578="","",INDEX(cost_item_lookup_table[Cost Unit],(MATCH(G578,cost_item_lookup_table[Cost Item],0)))),0)</f>
        <v>0</v>
      </c>
      <c r="K578" s="305"/>
      <c r="L578" s="305"/>
      <c r="M578" s="305"/>
      <c r="N578" s="305"/>
      <c r="O578" s="305"/>
      <c r="P578" s="305"/>
      <c r="Q578" s="305"/>
      <c r="R578" s="305"/>
      <c r="S578" s="305"/>
      <c r="T578" s="305"/>
      <c r="U578" s="307">
        <f t="shared" si="41"/>
        <v>0</v>
      </c>
      <c r="V578" s="307">
        <f t="shared" si="42"/>
        <v>0</v>
      </c>
      <c r="W578" s="307">
        <f t="shared" si="43"/>
        <v>0</v>
      </c>
      <c r="X578" s="307">
        <f t="shared" si="44"/>
        <v>0</v>
      </c>
      <c r="Y578" s="308">
        <f t="shared" si="45"/>
        <v>0</v>
      </c>
      <c r="Z578" s="377">
        <f>SUM(Detailed_budget_table[[#This Row],[Y1 Total Cost Budget Line]:[Y5 Total Cost Budget Line]])</f>
        <v>0</v>
      </c>
    </row>
    <row r="579" spans="2:26" ht="15" customHeight="1">
      <c r="B579" s="302"/>
      <c r="C579" s="71"/>
      <c r="D579" s="71"/>
      <c r="E579" s="71"/>
      <c r="F579" s="71"/>
      <c r="G579" s="71"/>
      <c r="H579" s="71"/>
      <c r="I579" s="368">
        <f>IF(Detailed_budget_table[[#This Row],[Unit Cost Available?]]="Yes",IFERROR(INDEX(unit_cost,MATCH(Detailed_budget_table[[#This Row],[Cost Item]],cost_item_lookup,0)),""),0)</f>
        <v>0</v>
      </c>
      <c r="J579" s="368">
        <f>IF(H579="Yes",IF(G579="","",INDEX(cost_item_lookup_table[Cost Unit],(MATCH(G579,cost_item_lookup_table[Cost Item],0)))),0)</f>
        <v>0</v>
      </c>
      <c r="K579" s="305"/>
      <c r="L579" s="305"/>
      <c r="M579" s="305"/>
      <c r="N579" s="305"/>
      <c r="O579" s="305"/>
      <c r="P579" s="305"/>
      <c r="Q579" s="305"/>
      <c r="R579" s="305"/>
      <c r="S579" s="305"/>
      <c r="T579" s="305"/>
      <c r="U579" s="307">
        <f t="shared" si="41"/>
        <v>0</v>
      </c>
      <c r="V579" s="307">
        <f t="shared" si="42"/>
        <v>0</v>
      </c>
      <c r="W579" s="307">
        <f t="shared" si="43"/>
        <v>0</v>
      </c>
      <c r="X579" s="307">
        <f t="shared" si="44"/>
        <v>0</v>
      </c>
      <c r="Y579" s="308">
        <f t="shared" si="45"/>
        <v>0</v>
      </c>
      <c r="Z579" s="377">
        <f>SUM(Detailed_budget_table[[#This Row],[Y1 Total Cost Budget Line]:[Y5 Total Cost Budget Line]])</f>
        <v>0</v>
      </c>
    </row>
    <row r="580" spans="2:26" ht="15" customHeight="1">
      <c r="B580" s="302"/>
      <c r="C580" s="71"/>
      <c r="D580" s="71"/>
      <c r="E580" s="71"/>
      <c r="F580" s="71"/>
      <c r="G580" s="71"/>
      <c r="H580" s="71"/>
      <c r="I580" s="368">
        <f>IF(Detailed_budget_table[[#This Row],[Unit Cost Available?]]="Yes",IFERROR(INDEX(unit_cost,MATCH(Detailed_budget_table[[#This Row],[Cost Item]],cost_item_lookup,0)),""),0)</f>
        <v>0</v>
      </c>
      <c r="J580" s="368">
        <f>IF(H580="Yes",IF(G580="","",INDEX(cost_item_lookup_table[Cost Unit],(MATCH(G580,cost_item_lookup_table[Cost Item],0)))),0)</f>
        <v>0</v>
      </c>
      <c r="K580" s="305"/>
      <c r="L580" s="305"/>
      <c r="M580" s="305"/>
      <c r="N580" s="305"/>
      <c r="O580" s="305"/>
      <c r="P580" s="305"/>
      <c r="Q580" s="305"/>
      <c r="R580" s="305"/>
      <c r="S580" s="305"/>
      <c r="T580" s="305"/>
      <c r="U580" s="307">
        <f t="shared" si="41"/>
        <v>0</v>
      </c>
      <c r="V580" s="307">
        <f t="shared" si="42"/>
        <v>0</v>
      </c>
      <c r="W580" s="307">
        <f t="shared" si="43"/>
        <v>0</v>
      </c>
      <c r="X580" s="307">
        <f t="shared" si="44"/>
        <v>0</v>
      </c>
      <c r="Y580" s="308">
        <f t="shared" si="45"/>
        <v>0</v>
      </c>
      <c r="Z580" s="377">
        <f>SUM(Detailed_budget_table[[#This Row],[Y1 Total Cost Budget Line]:[Y5 Total Cost Budget Line]])</f>
        <v>0</v>
      </c>
    </row>
    <row r="581" spans="2:26" ht="15" customHeight="1">
      <c r="B581" s="302"/>
      <c r="C581" s="71"/>
      <c r="D581" s="71"/>
      <c r="E581" s="71"/>
      <c r="F581" s="71"/>
      <c r="G581" s="71"/>
      <c r="H581" s="71"/>
      <c r="I581" s="368">
        <f>IF(Detailed_budget_table[[#This Row],[Unit Cost Available?]]="Yes",IFERROR(INDEX(unit_cost,MATCH(Detailed_budget_table[[#This Row],[Cost Item]],cost_item_lookup,0)),""),0)</f>
        <v>0</v>
      </c>
      <c r="J581" s="368">
        <f>IF(H581="Yes",IF(G581="","",INDEX(cost_item_lookup_table[Cost Unit],(MATCH(G581,cost_item_lookup_table[Cost Item],0)))),0)</f>
        <v>0</v>
      </c>
      <c r="K581" s="305"/>
      <c r="L581" s="305"/>
      <c r="M581" s="305"/>
      <c r="N581" s="305"/>
      <c r="O581" s="305"/>
      <c r="P581" s="305"/>
      <c r="Q581" s="305"/>
      <c r="R581" s="305"/>
      <c r="S581" s="305"/>
      <c r="T581" s="305"/>
      <c r="U581" s="307">
        <f t="shared" si="41"/>
        <v>0</v>
      </c>
      <c r="V581" s="307">
        <f t="shared" si="42"/>
        <v>0</v>
      </c>
      <c r="W581" s="307">
        <f t="shared" si="43"/>
        <v>0</v>
      </c>
      <c r="X581" s="307">
        <f t="shared" si="44"/>
        <v>0</v>
      </c>
      <c r="Y581" s="308">
        <f t="shared" si="45"/>
        <v>0</v>
      </c>
      <c r="Z581" s="377">
        <f>SUM(Detailed_budget_table[[#This Row],[Y1 Total Cost Budget Line]:[Y5 Total Cost Budget Line]])</f>
        <v>0</v>
      </c>
    </row>
    <row r="582" spans="2:26" ht="15" customHeight="1">
      <c r="B582" s="302"/>
      <c r="C582" s="71"/>
      <c r="D582" s="71"/>
      <c r="E582" s="71"/>
      <c r="F582" s="71"/>
      <c r="G582" s="71"/>
      <c r="H582" s="71"/>
      <c r="I582" s="368">
        <f>IF(Detailed_budget_table[[#This Row],[Unit Cost Available?]]="Yes",IFERROR(INDEX(unit_cost,MATCH(Detailed_budget_table[[#This Row],[Cost Item]],cost_item_lookup,0)),""),0)</f>
        <v>0</v>
      </c>
      <c r="J582" s="368">
        <f>IF(H582="Yes",IF(G582="","",INDEX(cost_item_lookup_table[Cost Unit],(MATCH(G582,cost_item_lookup_table[Cost Item],0)))),0)</f>
        <v>0</v>
      </c>
      <c r="K582" s="305"/>
      <c r="L582" s="305"/>
      <c r="M582" s="305"/>
      <c r="N582" s="305"/>
      <c r="O582" s="305"/>
      <c r="P582" s="305"/>
      <c r="Q582" s="305"/>
      <c r="R582" s="305"/>
      <c r="S582" s="305"/>
      <c r="T582" s="305"/>
      <c r="U582" s="307">
        <f t="shared" si="41"/>
        <v>0</v>
      </c>
      <c r="V582" s="307">
        <f t="shared" si="42"/>
        <v>0</v>
      </c>
      <c r="W582" s="307">
        <f t="shared" si="43"/>
        <v>0</v>
      </c>
      <c r="X582" s="307">
        <f t="shared" si="44"/>
        <v>0</v>
      </c>
      <c r="Y582" s="308">
        <f t="shared" si="45"/>
        <v>0</v>
      </c>
      <c r="Z582" s="377">
        <f>SUM(Detailed_budget_table[[#This Row],[Y1 Total Cost Budget Line]:[Y5 Total Cost Budget Line]])</f>
        <v>0</v>
      </c>
    </row>
    <row r="583" spans="2:26" ht="15" customHeight="1">
      <c r="B583" s="302"/>
      <c r="C583" s="71"/>
      <c r="D583" s="71"/>
      <c r="E583" s="71"/>
      <c r="F583" s="71"/>
      <c r="G583" s="71"/>
      <c r="H583" s="71"/>
      <c r="I583" s="368">
        <f>IF(Detailed_budget_table[[#This Row],[Unit Cost Available?]]="Yes",IFERROR(INDEX(unit_cost,MATCH(Detailed_budget_table[[#This Row],[Cost Item]],cost_item_lookup,0)),""),0)</f>
        <v>0</v>
      </c>
      <c r="J583" s="368">
        <f>IF(H583="Yes",IF(G583="","",INDEX(cost_item_lookup_table[Cost Unit],(MATCH(G583,cost_item_lookup_table[Cost Item],0)))),0)</f>
        <v>0</v>
      </c>
      <c r="K583" s="305"/>
      <c r="L583" s="305"/>
      <c r="M583" s="305"/>
      <c r="N583" s="305"/>
      <c r="O583" s="305"/>
      <c r="P583" s="305"/>
      <c r="Q583" s="305"/>
      <c r="R583" s="305"/>
      <c r="S583" s="305"/>
      <c r="T583" s="305"/>
      <c r="U583" s="307">
        <f t="shared" ref="U583:U646" si="46">IF(IF(OR(K583="",L583="",$I583=""),"",K583*L583*$I583)="",0,K583*L583*$I583)</f>
        <v>0</v>
      </c>
      <c r="V583" s="307">
        <f t="shared" ref="V583:V646" si="47">IF(IF(OR(M583="",N583="",$I583=""),"",M583*N583*$I583)="",0,M583*N583*$I583)</f>
        <v>0</v>
      </c>
      <c r="W583" s="307">
        <f t="shared" ref="W583:W646" si="48">IF(IF(OR(O583="",P583="",$I583=""),"",O583*P583*$I583)="",0,O583*P583*$I583)</f>
        <v>0</v>
      </c>
      <c r="X583" s="307">
        <f t="shared" ref="X583:X646" si="49">IF(IF(OR(Q583="",R583="",$I583=""),"",Q583*R583*$I583)="",0,Q583*R583*$I583)</f>
        <v>0</v>
      </c>
      <c r="Y583" s="308">
        <f t="shared" ref="Y583:Y646" si="50">IF(IF(OR(S583="",T583="",$I583=""),"",S583*T583*$I583)="",0,S583*T583*$I583)</f>
        <v>0</v>
      </c>
      <c r="Z583" s="377">
        <f>SUM(Detailed_budget_table[[#This Row],[Y1 Total Cost Budget Line]:[Y5 Total Cost Budget Line]])</f>
        <v>0</v>
      </c>
    </row>
    <row r="584" spans="2:26" ht="15" customHeight="1">
      <c r="B584" s="302"/>
      <c r="C584" s="71"/>
      <c r="D584" s="71"/>
      <c r="E584" s="71"/>
      <c r="F584" s="71"/>
      <c r="G584" s="71"/>
      <c r="H584" s="71"/>
      <c r="I584" s="368">
        <f>IF(Detailed_budget_table[[#This Row],[Unit Cost Available?]]="Yes",IFERROR(INDEX(unit_cost,MATCH(Detailed_budget_table[[#This Row],[Cost Item]],cost_item_lookup,0)),""),0)</f>
        <v>0</v>
      </c>
      <c r="J584" s="368">
        <f>IF(H584="Yes",IF(G584="","",INDEX(cost_item_lookup_table[Cost Unit],(MATCH(G584,cost_item_lookup_table[Cost Item],0)))),0)</f>
        <v>0</v>
      </c>
      <c r="K584" s="305"/>
      <c r="L584" s="305"/>
      <c r="M584" s="305"/>
      <c r="N584" s="305"/>
      <c r="O584" s="305"/>
      <c r="P584" s="305"/>
      <c r="Q584" s="305"/>
      <c r="R584" s="305"/>
      <c r="S584" s="305"/>
      <c r="T584" s="305"/>
      <c r="U584" s="307">
        <f t="shared" si="46"/>
        <v>0</v>
      </c>
      <c r="V584" s="307">
        <f t="shared" si="47"/>
        <v>0</v>
      </c>
      <c r="W584" s="307">
        <f t="shared" si="48"/>
        <v>0</v>
      </c>
      <c r="X584" s="307">
        <f t="shared" si="49"/>
        <v>0</v>
      </c>
      <c r="Y584" s="308">
        <f t="shared" si="50"/>
        <v>0</v>
      </c>
      <c r="Z584" s="377">
        <f>SUM(Detailed_budget_table[[#This Row],[Y1 Total Cost Budget Line]:[Y5 Total Cost Budget Line]])</f>
        <v>0</v>
      </c>
    </row>
    <row r="585" spans="2:26" ht="15" customHeight="1">
      <c r="B585" s="302"/>
      <c r="C585" s="71"/>
      <c r="D585" s="71"/>
      <c r="E585" s="71"/>
      <c r="F585" s="71"/>
      <c r="G585" s="71"/>
      <c r="H585" s="71"/>
      <c r="I585" s="368">
        <f>IF(Detailed_budget_table[[#This Row],[Unit Cost Available?]]="Yes",IFERROR(INDEX(unit_cost,MATCH(Detailed_budget_table[[#This Row],[Cost Item]],cost_item_lookup,0)),""),0)</f>
        <v>0</v>
      </c>
      <c r="J585" s="368">
        <f>IF(H585="Yes",IF(G585="","",INDEX(cost_item_lookup_table[Cost Unit],(MATCH(G585,cost_item_lookup_table[Cost Item],0)))),0)</f>
        <v>0</v>
      </c>
      <c r="K585" s="305"/>
      <c r="L585" s="305"/>
      <c r="M585" s="305"/>
      <c r="N585" s="305"/>
      <c r="O585" s="305"/>
      <c r="P585" s="305"/>
      <c r="Q585" s="305"/>
      <c r="R585" s="305"/>
      <c r="S585" s="305"/>
      <c r="T585" s="305"/>
      <c r="U585" s="307">
        <f t="shared" si="46"/>
        <v>0</v>
      </c>
      <c r="V585" s="307">
        <f t="shared" si="47"/>
        <v>0</v>
      </c>
      <c r="W585" s="307">
        <f t="shared" si="48"/>
        <v>0</v>
      </c>
      <c r="X585" s="307">
        <f t="shared" si="49"/>
        <v>0</v>
      </c>
      <c r="Y585" s="308">
        <f t="shared" si="50"/>
        <v>0</v>
      </c>
      <c r="Z585" s="377">
        <f>SUM(Detailed_budget_table[[#This Row],[Y1 Total Cost Budget Line]:[Y5 Total Cost Budget Line]])</f>
        <v>0</v>
      </c>
    </row>
    <row r="586" spans="2:26" ht="15" customHeight="1">
      <c r="B586" s="302"/>
      <c r="C586" s="71"/>
      <c r="D586" s="71"/>
      <c r="E586" s="71"/>
      <c r="F586" s="71"/>
      <c r="G586" s="71"/>
      <c r="H586" s="71"/>
      <c r="I586" s="368">
        <f>IF(Detailed_budget_table[[#This Row],[Unit Cost Available?]]="Yes",IFERROR(INDEX(unit_cost,MATCH(Detailed_budget_table[[#This Row],[Cost Item]],cost_item_lookup,0)),""),0)</f>
        <v>0</v>
      </c>
      <c r="J586" s="368">
        <f>IF(H586="Yes",IF(G586="","",INDEX(cost_item_lookup_table[Cost Unit],(MATCH(G586,cost_item_lookup_table[Cost Item],0)))),0)</f>
        <v>0</v>
      </c>
      <c r="K586" s="305"/>
      <c r="L586" s="305"/>
      <c r="M586" s="305"/>
      <c r="N586" s="305"/>
      <c r="O586" s="305"/>
      <c r="P586" s="305"/>
      <c r="Q586" s="305"/>
      <c r="R586" s="305"/>
      <c r="S586" s="305"/>
      <c r="T586" s="305"/>
      <c r="U586" s="307">
        <f t="shared" si="46"/>
        <v>0</v>
      </c>
      <c r="V586" s="307">
        <f t="shared" si="47"/>
        <v>0</v>
      </c>
      <c r="W586" s="307">
        <f t="shared" si="48"/>
        <v>0</v>
      </c>
      <c r="X586" s="307">
        <f t="shared" si="49"/>
        <v>0</v>
      </c>
      <c r="Y586" s="308">
        <f t="shared" si="50"/>
        <v>0</v>
      </c>
      <c r="Z586" s="377">
        <f>SUM(Detailed_budget_table[[#This Row],[Y1 Total Cost Budget Line]:[Y5 Total Cost Budget Line]])</f>
        <v>0</v>
      </c>
    </row>
    <row r="587" spans="2:26" ht="15" customHeight="1">
      <c r="B587" s="302"/>
      <c r="C587" s="71"/>
      <c r="D587" s="71"/>
      <c r="E587" s="71"/>
      <c r="F587" s="71"/>
      <c r="G587" s="71"/>
      <c r="H587" s="71"/>
      <c r="I587" s="368">
        <f>IF(Detailed_budget_table[[#This Row],[Unit Cost Available?]]="Yes",IFERROR(INDEX(unit_cost,MATCH(Detailed_budget_table[[#This Row],[Cost Item]],cost_item_lookup,0)),""),0)</f>
        <v>0</v>
      </c>
      <c r="J587" s="368">
        <f>IF(H587="Yes",IF(G587="","",INDEX(cost_item_lookup_table[Cost Unit],(MATCH(G587,cost_item_lookup_table[Cost Item],0)))),0)</f>
        <v>0</v>
      </c>
      <c r="K587" s="305"/>
      <c r="L587" s="305"/>
      <c r="M587" s="305"/>
      <c r="N587" s="305"/>
      <c r="O587" s="305"/>
      <c r="P587" s="305"/>
      <c r="Q587" s="305"/>
      <c r="R587" s="305"/>
      <c r="S587" s="305"/>
      <c r="T587" s="305"/>
      <c r="U587" s="307">
        <f t="shared" si="46"/>
        <v>0</v>
      </c>
      <c r="V587" s="307">
        <f t="shared" si="47"/>
        <v>0</v>
      </c>
      <c r="W587" s="307">
        <f t="shared" si="48"/>
        <v>0</v>
      </c>
      <c r="X587" s="307">
        <f t="shared" si="49"/>
        <v>0</v>
      </c>
      <c r="Y587" s="308">
        <f t="shared" si="50"/>
        <v>0</v>
      </c>
      <c r="Z587" s="377">
        <f>SUM(Detailed_budget_table[[#This Row],[Y1 Total Cost Budget Line]:[Y5 Total Cost Budget Line]])</f>
        <v>0</v>
      </c>
    </row>
    <row r="588" spans="2:26" ht="15" customHeight="1">
      <c r="B588" s="302"/>
      <c r="C588" s="71"/>
      <c r="D588" s="71"/>
      <c r="E588" s="71"/>
      <c r="F588" s="71"/>
      <c r="G588" s="71"/>
      <c r="H588" s="71"/>
      <c r="I588" s="368">
        <f>IF(Detailed_budget_table[[#This Row],[Unit Cost Available?]]="Yes",IFERROR(INDEX(unit_cost,MATCH(Detailed_budget_table[[#This Row],[Cost Item]],cost_item_lookup,0)),""),0)</f>
        <v>0</v>
      </c>
      <c r="J588" s="368">
        <f>IF(H588="Yes",IF(G588="","",INDEX(cost_item_lookup_table[Cost Unit],(MATCH(G588,cost_item_lookup_table[Cost Item],0)))),0)</f>
        <v>0</v>
      </c>
      <c r="K588" s="305"/>
      <c r="L588" s="305"/>
      <c r="M588" s="305"/>
      <c r="N588" s="305"/>
      <c r="O588" s="305"/>
      <c r="P588" s="305"/>
      <c r="Q588" s="305"/>
      <c r="R588" s="305"/>
      <c r="S588" s="305"/>
      <c r="T588" s="305"/>
      <c r="U588" s="307">
        <f t="shared" si="46"/>
        <v>0</v>
      </c>
      <c r="V588" s="307">
        <f t="shared" si="47"/>
        <v>0</v>
      </c>
      <c r="W588" s="307">
        <f t="shared" si="48"/>
        <v>0</v>
      </c>
      <c r="X588" s="307">
        <f t="shared" si="49"/>
        <v>0</v>
      </c>
      <c r="Y588" s="308">
        <f t="shared" si="50"/>
        <v>0</v>
      </c>
      <c r="Z588" s="377">
        <f>SUM(Detailed_budget_table[[#This Row],[Y1 Total Cost Budget Line]:[Y5 Total Cost Budget Line]])</f>
        <v>0</v>
      </c>
    </row>
    <row r="589" spans="2:26" ht="15" customHeight="1">
      <c r="B589" s="302"/>
      <c r="C589" s="71"/>
      <c r="D589" s="71"/>
      <c r="E589" s="71"/>
      <c r="F589" s="71"/>
      <c r="G589" s="71"/>
      <c r="H589" s="71"/>
      <c r="I589" s="368">
        <f>IF(Detailed_budget_table[[#This Row],[Unit Cost Available?]]="Yes",IFERROR(INDEX(unit_cost,MATCH(Detailed_budget_table[[#This Row],[Cost Item]],cost_item_lookup,0)),""),0)</f>
        <v>0</v>
      </c>
      <c r="J589" s="368">
        <f>IF(H589="Yes",IF(G589="","",INDEX(cost_item_lookup_table[Cost Unit],(MATCH(G589,cost_item_lookup_table[Cost Item],0)))),0)</f>
        <v>0</v>
      </c>
      <c r="K589" s="305"/>
      <c r="L589" s="305"/>
      <c r="M589" s="305"/>
      <c r="N589" s="305"/>
      <c r="O589" s="305"/>
      <c r="P589" s="305"/>
      <c r="Q589" s="305"/>
      <c r="R589" s="305"/>
      <c r="S589" s="305"/>
      <c r="T589" s="305"/>
      <c r="U589" s="307">
        <f t="shared" si="46"/>
        <v>0</v>
      </c>
      <c r="V589" s="307">
        <f t="shared" si="47"/>
        <v>0</v>
      </c>
      <c r="W589" s="307">
        <f t="shared" si="48"/>
        <v>0</v>
      </c>
      <c r="X589" s="307">
        <f t="shared" si="49"/>
        <v>0</v>
      </c>
      <c r="Y589" s="308">
        <f t="shared" si="50"/>
        <v>0</v>
      </c>
      <c r="Z589" s="377">
        <f>SUM(Detailed_budget_table[[#This Row],[Y1 Total Cost Budget Line]:[Y5 Total Cost Budget Line]])</f>
        <v>0</v>
      </c>
    </row>
    <row r="590" spans="2:26" ht="15" customHeight="1">
      <c r="B590" s="302"/>
      <c r="C590" s="71"/>
      <c r="D590" s="71"/>
      <c r="E590" s="71"/>
      <c r="F590" s="71"/>
      <c r="G590" s="71"/>
      <c r="H590" s="71"/>
      <c r="I590" s="368">
        <f>IF(Detailed_budget_table[[#This Row],[Unit Cost Available?]]="Yes",IFERROR(INDEX(unit_cost,MATCH(Detailed_budget_table[[#This Row],[Cost Item]],cost_item_lookup,0)),""),0)</f>
        <v>0</v>
      </c>
      <c r="J590" s="368">
        <f>IF(H590="Yes",IF(G590="","",INDEX(cost_item_lookup_table[Cost Unit],(MATCH(G590,cost_item_lookup_table[Cost Item],0)))),0)</f>
        <v>0</v>
      </c>
      <c r="K590" s="305"/>
      <c r="L590" s="305"/>
      <c r="M590" s="305"/>
      <c r="N590" s="305"/>
      <c r="O590" s="305"/>
      <c r="P590" s="305"/>
      <c r="Q590" s="305"/>
      <c r="R590" s="305"/>
      <c r="S590" s="305"/>
      <c r="T590" s="305"/>
      <c r="U590" s="307">
        <f t="shared" si="46"/>
        <v>0</v>
      </c>
      <c r="V590" s="307">
        <f t="shared" si="47"/>
        <v>0</v>
      </c>
      <c r="W590" s="307">
        <f t="shared" si="48"/>
        <v>0</v>
      </c>
      <c r="X590" s="307">
        <f t="shared" si="49"/>
        <v>0</v>
      </c>
      <c r="Y590" s="308">
        <f t="shared" si="50"/>
        <v>0</v>
      </c>
      <c r="Z590" s="377">
        <f>SUM(Detailed_budget_table[[#This Row],[Y1 Total Cost Budget Line]:[Y5 Total Cost Budget Line]])</f>
        <v>0</v>
      </c>
    </row>
    <row r="591" spans="2:26" ht="15" customHeight="1">
      <c r="B591" s="302"/>
      <c r="C591" s="71"/>
      <c r="D591" s="71"/>
      <c r="E591" s="71"/>
      <c r="F591" s="71"/>
      <c r="G591" s="71"/>
      <c r="H591" s="71"/>
      <c r="I591" s="368">
        <f>IF(Detailed_budget_table[[#This Row],[Unit Cost Available?]]="Yes",IFERROR(INDEX(unit_cost,MATCH(Detailed_budget_table[[#This Row],[Cost Item]],cost_item_lookup,0)),""),0)</f>
        <v>0</v>
      </c>
      <c r="J591" s="368">
        <f>IF(H591="Yes",IF(G591="","",INDEX(cost_item_lookup_table[Cost Unit],(MATCH(G591,cost_item_lookup_table[Cost Item],0)))),0)</f>
        <v>0</v>
      </c>
      <c r="K591" s="305"/>
      <c r="L591" s="305"/>
      <c r="M591" s="305"/>
      <c r="N591" s="305"/>
      <c r="O591" s="305"/>
      <c r="P591" s="305"/>
      <c r="Q591" s="305"/>
      <c r="R591" s="305"/>
      <c r="S591" s="305"/>
      <c r="T591" s="305"/>
      <c r="U591" s="307">
        <f t="shared" si="46"/>
        <v>0</v>
      </c>
      <c r="V591" s="307">
        <f t="shared" si="47"/>
        <v>0</v>
      </c>
      <c r="W591" s="307">
        <f t="shared" si="48"/>
        <v>0</v>
      </c>
      <c r="X591" s="307">
        <f t="shared" si="49"/>
        <v>0</v>
      </c>
      <c r="Y591" s="308">
        <f t="shared" si="50"/>
        <v>0</v>
      </c>
      <c r="Z591" s="377">
        <f>SUM(Detailed_budget_table[[#This Row],[Y1 Total Cost Budget Line]:[Y5 Total Cost Budget Line]])</f>
        <v>0</v>
      </c>
    </row>
    <row r="592" spans="2:26" ht="15" customHeight="1">
      <c r="B592" s="302"/>
      <c r="C592" s="71"/>
      <c r="D592" s="71"/>
      <c r="E592" s="71"/>
      <c r="F592" s="71"/>
      <c r="G592" s="71"/>
      <c r="H592" s="71"/>
      <c r="I592" s="368">
        <f>IF(Detailed_budget_table[[#This Row],[Unit Cost Available?]]="Yes",IFERROR(INDEX(unit_cost,MATCH(Detailed_budget_table[[#This Row],[Cost Item]],cost_item_lookup,0)),""),0)</f>
        <v>0</v>
      </c>
      <c r="J592" s="368">
        <f>IF(H592="Yes",IF(G592="","",INDEX(cost_item_lookup_table[Cost Unit],(MATCH(G592,cost_item_lookup_table[Cost Item],0)))),0)</f>
        <v>0</v>
      </c>
      <c r="K592" s="305"/>
      <c r="L592" s="305"/>
      <c r="M592" s="305"/>
      <c r="N592" s="305"/>
      <c r="O592" s="305"/>
      <c r="P592" s="305"/>
      <c r="Q592" s="305"/>
      <c r="R592" s="305"/>
      <c r="S592" s="305"/>
      <c r="T592" s="305"/>
      <c r="U592" s="307">
        <f t="shared" si="46"/>
        <v>0</v>
      </c>
      <c r="V592" s="307">
        <f t="shared" si="47"/>
        <v>0</v>
      </c>
      <c r="W592" s="307">
        <f t="shared" si="48"/>
        <v>0</v>
      </c>
      <c r="X592" s="307">
        <f t="shared" si="49"/>
        <v>0</v>
      </c>
      <c r="Y592" s="308">
        <f t="shared" si="50"/>
        <v>0</v>
      </c>
      <c r="Z592" s="377">
        <f>SUM(Detailed_budget_table[[#This Row],[Y1 Total Cost Budget Line]:[Y5 Total Cost Budget Line]])</f>
        <v>0</v>
      </c>
    </row>
    <row r="593" spans="2:26" ht="15" customHeight="1">
      <c r="B593" s="302"/>
      <c r="C593" s="71"/>
      <c r="D593" s="71"/>
      <c r="E593" s="71"/>
      <c r="F593" s="71"/>
      <c r="G593" s="71"/>
      <c r="H593" s="71"/>
      <c r="I593" s="368">
        <f>IF(Detailed_budget_table[[#This Row],[Unit Cost Available?]]="Yes",IFERROR(INDEX(unit_cost,MATCH(Detailed_budget_table[[#This Row],[Cost Item]],cost_item_lookup,0)),""),0)</f>
        <v>0</v>
      </c>
      <c r="J593" s="368">
        <f>IF(H593="Yes",IF(G593="","",INDEX(cost_item_lookup_table[Cost Unit],(MATCH(G593,cost_item_lookup_table[Cost Item],0)))),0)</f>
        <v>0</v>
      </c>
      <c r="K593" s="305"/>
      <c r="L593" s="305"/>
      <c r="M593" s="305"/>
      <c r="N593" s="305"/>
      <c r="O593" s="305"/>
      <c r="P593" s="305"/>
      <c r="Q593" s="305"/>
      <c r="R593" s="305"/>
      <c r="S593" s="305"/>
      <c r="T593" s="305"/>
      <c r="U593" s="307">
        <f t="shared" si="46"/>
        <v>0</v>
      </c>
      <c r="V593" s="307">
        <f t="shared" si="47"/>
        <v>0</v>
      </c>
      <c r="W593" s="307">
        <f t="shared" si="48"/>
        <v>0</v>
      </c>
      <c r="X593" s="307">
        <f t="shared" si="49"/>
        <v>0</v>
      </c>
      <c r="Y593" s="308">
        <f t="shared" si="50"/>
        <v>0</v>
      </c>
      <c r="Z593" s="377">
        <f>SUM(Detailed_budget_table[[#This Row],[Y1 Total Cost Budget Line]:[Y5 Total Cost Budget Line]])</f>
        <v>0</v>
      </c>
    </row>
    <row r="594" spans="2:26" ht="15" customHeight="1">
      <c r="B594" s="302"/>
      <c r="C594" s="71"/>
      <c r="D594" s="71"/>
      <c r="E594" s="71"/>
      <c r="F594" s="71"/>
      <c r="G594" s="71"/>
      <c r="H594" s="71"/>
      <c r="I594" s="368">
        <f>IF(Detailed_budget_table[[#This Row],[Unit Cost Available?]]="Yes",IFERROR(INDEX(unit_cost,MATCH(Detailed_budget_table[[#This Row],[Cost Item]],cost_item_lookup,0)),""),0)</f>
        <v>0</v>
      </c>
      <c r="J594" s="368">
        <f>IF(H594="Yes",IF(G594="","",INDEX(cost_item_lookup_table[Cost Unit],(MATCH(G594,cost_item_lookup_table[Cost Item],0)))),0)</f>
        <v>0</v>
      </c>
      <c r="K594" s="305"/>
      <c r="L594" s="305"/>
      <c r="M594" s="305"/>
      <c r="N594" s="305"/>
      <c r="O594" s="305"/>
      <c r="P594" s="305"/>
      <c r="Q594" s="305"/>
      <c r="R594" s="305"/>
      <c r="S594" s="305"/>
      <c r="T594" s="305"/>
      <c r="U594" s="307">
        <f t="shared" si="46"/>
        <v>0</v>
      </c>
      <c r="V594" s="307">
        <f t="shared" si="47"/>
        <v>0</v>
      </c>
      <c r="W594" s="307">
        <f t="shared" si="48"/>
        <v>0</v>
      </c>
      <c r="X594" s="307">
        <f t="shared" si="49"/>
        <v>0</v>
      </c>
      <c r="Y594" s="308">
        <f t="shared" si="50"/>
        <v>0</v>
      </c>
      <c r="Z594" s="377">
        <f>SUM(Detailed_budget_table[[#This Row],[Y1 Total Cost Budget Line]:[Y5 Total Cost Budget Line]])</f>
        <v>0</v>
      </c>
    </row>
    <row r="595" spans="2:26" ht="15" customHeight="1">
      <c r="B595" s="302"/>
      <c r="C595" s="71"/>
      <c r="D595" s="71"/>
      <c r="E595" s="71"/>
      <c r="F595" s="71"/>
      <c r="G595" s="71"/>
      <c r="H595" s="71"/>
      <c r="I595" s="368">
        <f>IF(Detailed_budget_table[[#This Row],[Unit Cost Available?]]="Yes",IFERROR(INDEX(unit_cost,MATCH(Detailed_budget_table[[#This Row],[Cost Item]],cost_item_lookup,0)),""),0)</f>
        <v>0</v>
      </c>
      <c r="J595" s="368">
        <f>IF(H595="Yes",IF(G595="","",INDEX(cost_item_lookup_table[Cost Unit],(MATCH(G595,cost_item_lookup_table[Cost Item],0)))),0)</f>
        <v>0</v>
      </c>
      <c r="K595" s="305"/>
      <c r="L595" s="305"/>
      <c r="M595" s="305"/>
      <c r="N595" s="305"/>
      <c r="O595" s="305"/>
      <c r="P595" s="305"/>
      <c r="Q595" s="305"/>
      <c r="R595" s="305"/>
      <c r="S595" s="305"/>
      <c r="T595" s="305"/>
      <c r="U595" s="307">
        <f t="shared" si="46"/>
        <v>0</v>
      </c>
      <c r="V595" s="307">
        <f t="shared" si="47"/>
        <v>0</v>
      </c>
      <c r="W595" s="307">
        <f t="shared" si="48"/>
        <v>0</v>
      </c>
      <c r="X595" s="307">
        <f t="shared" si="49"/>
        <v>0</v>
      </c>
      <c r="Y595" s="308">
        <f t="shared" si="50"/>
        <v>0</v>
      </c>
      <c r="Z595" s="377">
        <f>SUM(Detailed_budget_table[[#This Row],[Y1 Total Cost Budget Line]:[Y5 Total Cost Budget Line]])</f>
        <v>0</v>
      </c>
    </row>
    <row r="596" spans="2:26" ht="15" customHeight="1">
      <c r="B596" s="302"/>
      <c r="C596" s="71"/>
      <c r="D596" s="71"/>
      <c r="E596" s="71"/>
      <c r="F596" s="71"/>
      <c r="G596" s="71"/>
      <c r="H596" s="71"/>
      <c r="I596" s="368">
        <f>IF(Detailed_budget_table[[#This Row],[Unit Cost Available?]]="Yes",IFERROR(INDEX(unit_cost,MATCH(Detailed_budget_table[[#This Row],[Cost Item]],cost_item_lookup,0)),""),0)</f>
        <v>0</v>
      </c>
      <c r="J596" s="368">
        <f>IF(H596="Yes",IF(G596="","",INDEX(cost_item_lookup_table[Cost Unit],(MATCH(G596,cost_item_lookup_table[Cost Item],0)))),0)</f>
        <v>0</v>
      </c>
      <c r="K596" s="305"/>
      <c r="L596" s="305"/>
      <c r="M596" s="305"/>
      <c r="N596" s="305"/>
      <c r="O596" s="305"/>
      <c r="P596" s="305"/>
      <c r="Q596" s="305"/>
      <c r="R596" s="305"/>
      <c r="S596" s="305"/>
      <c r="T596" s="305"/>
      <c r="U596" s="307">
        <f t="shared" si="46"/>
        <v>0</v>
      </c>
      <c r="V596" s="307">
        <f t="shared" si="47"/>
        <v>0</v>
      </c>
      <c r="W596" s="307">
        <f t="shared" si="48"/>
        <v>0</v>
      </c>
      <c r="X596" s="307">
        <f t="shared" si="49"/>
        <v>0</v>
      </c>
      <c r="Y596" s="308">
        <f t="shared" si="50"/>
        <v>0</v>
      </c>
      <c r="Z596" s="377">
        <f>SUM(Detailed_budget_table[[#This Row],[Y1 Total Cost Budget Line]:[Y5 Total Cost Budget Line]])</f>
        <v>0</v>
      </c>
    </row>
    <row r="597" spans="2:26" ht="15" customHeight="1">
      <c r="B597" s="302"/>
      <c r="C597" s="71"/>
      <c r="D597" s="71"/>
      <c r="E597" s="71"/>
      <c r="F597" s="71"/>
      <c r="G597" s="71"/>
      <c r="H597" s="71"/>
      <c r="I597" s="368">
        <f>IF(Detailed_budget_table[[#This Row],[Unit Cost Available?]]="Yes",IFERROR(INDEX(unit_cost,MATCH(Detailed_budget_table[[#This Row],[Cost Item]],cost_item_lookup,0)),""),0)</f>
        <v>0</v>
      </c>
      <c r="J597" s="368">
        <f>IF(H597="Yes",IF(G597="","",INDEX(cost_item_lookup_table[Cost Unit],(MATCH(G597,cost_item_lookup_table[Cost Item],0)))),0)</f>
        <v>0</v>
      </c>
      <c r="K597" s="305"/>
      <c r="L597" s="305"/>
      <c r="M597" s="305"/>
      <c r="N597" s="305"/>
      <c r="O597" s="305"/>
      <c r="P597" s="305"/>
      <c r="Q597" s="305"/>
      <c r="R597" s="305"/>
      <c r="S597" s="305"/>
      <c r="T597" s="305"/>
      <c r="U597" s="307">
        <f t="shared" si="46"/>
        <v>0</v>
      </c>
      <c r="V597" s="307">
        <f t="shared" si="47"/>
        <v>0</v>
      </c>
      <c r="W597" s="307">
        <f t="shared" si="48"/>
        <v>0</v>
      </c>
      <c r="X597" s="307">
        <f t="shared" si="49"/>
        <v>0</v>
      </c>
      <c r="Y597" s="308">
        <f t="shared" si="50"/>
        <v>0</v>
      </c>
      <c r="Z597" s="377">
        <f>SUM(Detailed_budget_table[[#This Row],[Y1 Total Cost Budget Line]:[Y5 Total Cost Budget Line]])</f>
        <v>0</v>
      </c>
    </row>
    <row r="598" spans="2:26" ht="15" customHeight="1">
      <c r="B598" s="302"/>
      <c r="C598" s="71"/>
      <c r="D598" s="71"/>
      <c r="E598" s="71"/>
      <c r="F598" s="71"/>
      <c r="G598" s="71"/>
      <c r="H598" s="71"/>
      <c r="I598" s="368">
        <f>IF(Detailed_budget_table[[#This Row],[Unit Cost Available?]]="Yes",IFERROR(INDEX(unit_cost,MATCH(Detailed_budget_table[[#This Row],[Cost Item]],cost_item_lookup,0)),""),0)</f>
        <v>0</v>
      </c>
      <c r="J598" s="368">
        <f>IF(H598="Yes",IF(G598="","",INDEX(cost_item_lookup_table[Cost Unit],(MATCH(G598,cost_item_lookup_table[Cost Item],0)))),0)</f>
        <v>0</v>
      </c>
      <c r="K598" s="305"/>
      <c r="L598" s="305"/>
      <c r="M598" s="305"/>
      <c r="N598" s="305"/>
      <c r="O598" s="305"/>
      <c r="P598" s="305"/>
      <c r="Q598" s="305"/>
      <c r="R598" s="305"/>
      <c r="S598" s="305"/>
      <c r="T598" s="305"/>
      <c r="U598" s="307">
        <f t="shared" si="46"/>
        <v>0</v>
      </c>
      <c r="V598" s="307">
        <f t="shared" si="47"/>
        <v>0</v>
      </c>
      <c r="W598" s="307">
        <f t="shared" si="48"/>
        <v>0</v>
      </c>
      <c r="X598" s="307">
        <f t="shared" si="49"/>
        <v>0</v>
      </c>
      <c r="Y598" s="308">
        <f t="shared" si="50"/>
        <v>0</v>
      </c>
      <c r="Z598" s="377">
        <f>SUM(Detailed_budget_table[[#This Row],[Y1 Total Cost Budget Line]:[Y5 Total Cost Budget Line]])</f>
        <v>0</v>
      </c>
    </row>
    <row r="599" spans="2:26" ht="15" customHeight="1">
      <c r="B599" s="302"/>
      <c r="C599" s="71"/>
      <c r="D599" s="71"/>
      <c r="E599" s="71"/>
      <c r="F599" s="71"/>
      <c r="G599" s="71"/>
      <c r="H599" s="71"/>
      <c r="I599" s="368">
        <f>IF(Detailed_budget_table[[#This Row],[Unit Cost Available?]]="Yes",IFERROR(INDEX(unit_cost,MATCH(Detailed_budget_table[[#This Row],[Cost Item]],cost_item_lookup,0)),""),0)</f>
        <v>0</v>
      </c>
      <c r="J599" s="368">
        <f>IF(H599="Yes",IF(G599="","",INDEX(cost_item_lookup_table[Cost Unit],(MATCH(G599,cost_item_lookup_table[Cost Item],0)))),0)</f>
        <v>0</v>
      </c>
      <c r="K599" s="305"/>
      <c r="L599" s="305"/>
      <c r="M599" s="305"/>
      <c r="N599" s="305"/>
      <c r="O599" s="305"/>
      <c r="P599" s="305"/>
      <c r="Q599" s="305"/>
      <c r="R599" s="305"/>
      <c r="S599" s="305"/>
      <c r="T599" s="305"/>
      <c r="U599" s="307">
        <f t="shared" si="46"/>
        <v>0</v>
      </c>
      <c r="V599" s="307">
        <f t="shared" si="47"/>
        <v>0</v>
      </c>
      <c r="W599" s="307">
        <f t="shared" si="48"/>
        <v>0</v>
      </c>
      <c r="X599" s="307">
        <f t="shared" si="49"/>
        <v>0</v>
      </c>
      <c r="Y599" s="308">
        <f t="shared" si="50"/>
        <v>0</v>
      </c>
      <c r="Z599" s="377">
        <f>SUM(Detailed_budget_table[[#This Row],[Y1 Total Cost Budget Line]:[Y5 Total Cost Budget Line]])</f>
        <v>0</v>
      </c>
    </row>
    <row r="600" spans="2:26" ht="15" customHeight="1">
      <c r="B600" s="302"/>
      <c r="C600" s="71"/>
      <c r="D600" s="71"/>
      <c r="E600" s="71"/>
      <c r="F600" s="71"/>
      <c r="G600" s="71"/>
      <c r="H600" s="71"/>
      <c r="I600" s="368">
        <f>IF(Detailed_budget_table[[#This Row],[Unit Cost Available?]]="Yes",IFERROR(INDEX(unit_cost,MATCH(Detailed_budget_table[[#This Row],[Cost Item]],cost_item_lookup,0)),""),0)</f>
        <v>0</v>
      </c>
      <c r="J600" s="368">
        <f>IF(H600="Yes",IF(G600="","",INDEX(cost_item_lookup_table[Cost Unit],(MATCH(G600,cost_item_lookup_table[Cost Item],0)))),0)</f>
        <v>0</v>
      </c>
      <c r="K600" s="305"/>
      <c r="L600" s="305"/>
      <c r="M600" s="305"/>
      <c r="N600" s="305"/>
      <c r="O600" s="305"/>
      <c r="P600" s="305"/>
      <c r="Q600" s="305"/>
      <c r="R600" s="305"/>
      <c r="S600" s="305"/>
      <c r="T600" s="305"/>
      <c r="U600" s="307">
        <f t="shared" si="46"/>
        <v>0</v>
      </c>
      <c r="V600" s="307">
        <f t="shared" si="47"/>
        <v>0</v>
      </c>
      <c r="W600" s="307">
        <f t="shared" si="48"/>
        <v>0</v>
      </c>
      <c r="X600" s="307">
        <f t="shared" si="49"/>
        <v>0</v>
      </c>
      <c r="Y600" s="308">
        <f t="shared" si="50"/>
        <v>0</v>
      </c>
      <c r="Z600" s="377">
        <f>SUM(Detailed_budget_table[[#This Row],[Y1 Total Cost Budget Line]:[Y5 Total Cost Budget Line]])</f>
        <v>0</v>
      </c>
    </row>
    <row r="601" spans="2:26" ht="15" customHeight="1">
      <c r="B601" s="302"/>
      <c r="C601" s="71"/>
      <c r="D601" s="71"/>
      <c r="E601" s="71"/>
      <c r="F601" s="71"/>
      <c r="G601" s="71"/>
      <c r="H601" s="71"/>
      <c r="I601" s="368">
        <f>IF(Detailed_budget_table[[#This Row],[Unit Cost Available?]]="Yes",IFERROR(INDEX(unit_cost,MATCH(Detailed_budget_table[[#This Row],[Cost Item]],cost_item_lookup,0)),""),0)</f>
        <v>0</v>
      </c>
      <c r="J601" s="368">
        <f>IF(H601="Yes",IF(G601="","",INDEX(cost_item_lookup_table[Cost Unit],(MATCH(G601,cost_item_lookup_table[Cost Item],0)))),0)</f>
        <v>0</v>
      </c>
      <c r="K601" s="305"/>
      <c r="L601" s="305"/>
      <c r="M601" s="305"/>
      <c r="N601" s="305"/>
      <c r="O601" s="305"/>
      <c r="P601" s="305"/>
      <c r="Q601" s="305"/>
      <c r="R601" s="305"/>
      <c r="S601" s="305"/>
      <c r="T601" s="305"/>
      <c r="U601" s="307">
        <f t="shared" si="46"/>
        <v>0</v>
      </c>
      <c r="V601" s="307">
        <f t="shared" si="47"/>
        <v>0</v>
      </c>
      <c r="W601" s="307">
        <f t="shared" si="48"/>
        <v>0</v>
      </c>
      <c r="X601" s="307">
        <f t="shared" si="49"/>
        <v>0</v>
      </c>
      <c r="Y601" s="308">
        <f t="shared" si="50"/>
        <v>0</v>
      </c>
      <c r="Z601" s="377">
        <f>SUM(Detailed_budget_table[[#This Row],[Y1 Total Cost Budget Line]:[Y5 Total Cost Budget Line]])</f>
        <v>0</v>
      </c>
    </row>
    <row r="602" spans="2:26" ht="15" customHeight="1">
      <c r="B602" s="302"/>
      <c r="C602" s="71"/>
      <c r="D602" s="71"/>
      <c r="E602" s="71"/>
      <c r="F602" s="71"/>
      <c r="G602" s="71"/>
      <c r="H602" s="71"/>
      <c r="I602" s="368">
        <f>IF(Detailed_budget_table[[#This Row],[Unit Cost Available?]]="Yes",IFERROR(INDEX(unit_cost,MATCH(Detailed_budget_table[[#This Row],[Cost Item]],cost_item_lookup,0)),""),0)</f>
        <v>0</v>
      </c>
      <c r="J602" s="368">
        <f>IF(H602="Yes",IF(G602="","",INDEX(cost_item_lookup_table[Cost Unit],(MATCH(G602,cost_item_lookup_table[Cost Item],0)))),0)</f>
        <v>0</v>
      </c>
      <c r="K602" s="305"/>
      <c r="L602" s="305"/>
      <c r="M602" s="305"/>
      <c r="N602" s="305"/>
      <c r="O602" s="305"/>
      <c r="P602" s="305"/>
      <c r="Q602" s="305"/>
      <c r="R602" s="305"/>
      <c r="S602" s="305"/>
      <c r="T602" s="305"/>
      <c r="U602" s="307">
        <f t="shared" si="46"/>
        <v>0</v>
      </c>
      <c r="V602" s="307">
        <f t="shared" si="47"/>
        <v>0</v>
      </c>
      <c r="W602" s="307">
        <f t="shared" si="48"/>
        <v>0</v>
      </c>
      <c r="X602" s="307">
        <f t="shared" si="49"/>
        <v>0</v>
      </c>
      <c r="Y602" s="308">
        <f t="shared" si="50"/>
        <v>0</v>
      </c>
      <c r="Z602" s="377">
        <f>SUM(Detailed_budget_table[[#This Row],[Y1 Total Cost Budget Line]:[Y5 Total Cost Budget Line]])</f>
        <v>0</v>
      </c>
    </row>
    <row r="603" spans="2:26" ht="15" customHeight="1">
      <c r="B603" s="302"/>
      <c r="C603" s="71"/>
      <c r="D603" s="71"/>
      <c r="E603" s="71"/>
      <c r="F603" s="71"/>
      <c r="G603" s="71"/>
      <c r="H603" s="71"/>
      <c r="I603" s="368">
        <f>IF(Detailed_budget_table[[#This Row],[Unit Cost Available?]]="Yes",IFERROR(INDEX(unit_cost,MATCH(Detailed_budget_table[[#This Row],[Cost Item]],cost_item_lookup,0)),""),0)</f>
        <v>0</v>
      </c>
      <c r="J603" s="368">
        <f>IF(H603="Yes",IF(G603="","",INDEX(cost_item_lookup_table[Cost Unit],(MATCH(G603,cost_item_lookup_table[Cost Item],0)))),0)</f>
        <v>0</v>
      </c>
      <c r="K603" s="305"/>
      <c r="L603" s="305"/>
      <c r="M603" s="305"/>
      <c r="N603" s="305"/>
      <c r="O603" s="305"/>
      <c r="P603" s="305"/>
      <c r="Q603" s="305"/>
      <c r="R603" s="305"/>
      <c r="S603" s="305"/>
      <c r="T603" s="305"/>
      <c r="U603" s="307">
        <f t="shared" si="46"/>
        <v>0</v>
      </c>
      <c r="V603" s="307">
        <f t="shared" si="47"/>
        <v>0</v>
      </c>
      <c r="W603" s="307">
        <f t="shared" si="48"/>
        <v>0</v>
      </c>
      <c r="X603" s="307">
        <f t="shared" si="49"/>
        <v>0</v>
      </c>
      <c r="Y603" s="308">
        <f t="shared" si="50"/>
        <v>0</v>
      </c>
      <c r="Z603" s="377">
        <f>SUM(Detailed_budget_table[[#This Row],[Y1 Total Cost Budget Line]:[Y5 Total Cost Budget Line]])</f>
        <v>0</v>
      </c>
    </row>
    <row r="604" spans="2:26" ht="15" customHeight="1">
      <c r="B604" s="302"/>
      <c r="C604" s="71"/>
      <c r="D604" s="71"/>
      <c r="E604" s="71"/>
      <c r="F604" s="71"/>
      <c r="G604" s="71"/>
      <c r="H604" s="71"/>
      <c r="I604" s="368">
        <f>IF(Detailed_budget_table[[#This Row],[Unit Cost Available?]]="Yes",IFERROR(INDEX(unit_cost,MATCH(Detailed_budget_table[[#This Row],[Cost Item]],cost_item_lookup,0)),""),0)</f>
        <v>0</v>
      </c>
      <c r="J604" s="368">
        <f>IF(H604="Yes",IF(G604="","",INDEX(cost_item_lookup_table[Cost Unit],(MATCH(G604,cost_item_lookup_table[Cost Item],0)))),0)</f>
        <v>0</v>
      </c>
      <c r="K604" s="305"/>
      <c r="L604" s="305"/>
      <c r="M604" s="305"/>
      <c r="N604" s="305"/>
      <c r="O604" s="305"/>
      <c r="P604" s="305"/>
      <c r="Q604" s="305"/>
      <c r="R604" s="305"/>
      <c r="S604" s="305"/>
      <c r="T604" s="305"/>
      <c r="U604" s="307">
        <f t="shared" si="46"/>
        <v>0</v>
      </c>
      <c r="V604" s="307">
        <f t="shared" si="47"/>
        <v>0</v>
      </c>
      <c r="W604" s="307">
        <f t="shared" si="48"/>
        <v>0</v>
      </c>
      <c r="X604" s="307">
        <f t="shared" si="49"/>
        <v>0</v>
      </c>
      <c r="Y604" s="308">
        <f t="shared" si="50"/>
        <v>0</v>
      </c>
      <c r="Z604" s="377">
        <f>SUM(Detailed_budget_table[[#This Row],[Y1 Total Cost Budget Line]:[Y5 Total Cost Budget Line]])</f>
        <v>0</v>
      </c>
    </row>
    <row r="605" spans="2:26" ht="15" customHeight="1">
      <c r="B605" s="302"/>
      <c r="C605" s="71"/>
      <c r="D605" s="71"/>
      <c r="E605" s="71"/>
      <c r="F605" s="71"/>
      <c r="G605" s="71"/>
      <c r="H605" s="71"/>
      <c r="I605" s="368">
        <f>IF(Detailed_budget_table[[#This Row],[Unit Cost Available?]]="Yes",IFERROR(INDEX(unit_cost,MATCH(Detailed_budget_table[[#This Row],[Cost Item]],cost_item_lookup,0)),""),0)</f>
        <v>0</v>
      </c>
      <c r="J605" s="368">
        <f>IF(H605="Yes",IF(G605="","",INDEX(cost_item_lookup_table[Cost Unit],(MATCH(G605,cost_item_lookup_table[Cost Item],0)))),0)</f>
        <v>0</v>
      </c>
      <c r="K605" s="305"/>
      <c r="L605" s="305"/>
      <c r="M605" s="305"/>
      <c r="N605" s="305"/>
      <c r="O605" s="305"/>
      <c r="P605" s="305"/>
      <c r="Q605" s="305"/>
      <c r="R605" s="305"/>
      <c r="S605" s="305"/>
      <c r="T605" s="305"/>
      <c r="U605" s="307">
        <f t="shared" si="46"/>
        <v>0</v>
      </c>
      <c r="V605" s="307">
        <f t="shared" si="47"/>
        <v>0</v>
      </c>
      <c r="W605" s="307">
        <f t="shared" si="48"/>
        <v>0</v>
      </c>
      <c r="X605" s="307">
        <f t="shared" si="49"/>
        <v>0</v>
      </c>
      <c r="Y605" s="308">
        <f t="shared" si="50"/>
        <v>0</v>
      </c>
      <c r="Z605" s="377">
        <f>SUM(Detailed_budget_table[[#This Row],[Y1 Total Cost Budget Line]:[Y5 Total Cost Budget Line]])</f>
        <v>0</v>
      </c>
    </row>
    <row r="606" spans="2:26" ht="15" customHeight="1">
      <c r="B606" s="302"/>
      <c r="C606" s="71"/>
      <c r="D606" s="71"/>
      <c r="E606" s="71"/>
      <c r="F606" s="71"/>
      <c r="G606" s="71"/>
      <c r="H606" s="71"/>
      <c r="I606" s="368">
        <f>IF(Detailed_budget_table[[#This Row],[Unit Cost Available?]]="Yes",IFERROR(INDEX(unit_cost,MATCH(Detailed_budget_table[[#This Row],[Cost Item]],cost_item_lookup,0)),""),0)</f>
        <v>0</v>
      </c>
      <c r="J606" s="368">
        <f>IF(H606="Yes",IF(G606="","",INDEX(cost_item_lookup_table[Cost Unit],(MATCH(G606,cost_item_lookup_table[Cost Item],0)))),0)</f>
        <v>0</v>
      </c>
      <c r="K606" s="305"/>
      <c r="L606" s="305"/>
      <c r="M606" s="305"/>
      <c r="N606" s="305"/>
      <c r="O606" s="305"/>
      <c r="P606" s="305"/>
      <c r="Q606" s="305"/>
      <c r="R606" s="305"/>
      <c r="S606" s="305"/>
      <c r="T606" s="305"/>
      <c r="U606" s="307">
        <f t="shared" si="46"/>
        <v>0</v>
      </c>
      <c r="V606" s="307">
        <f t="shared" si="47"/>
        <v>0</v>
      </c>
      <c r="W606" s="307">
        <f t="shared" si="48"/>
        <v>0</v>
      </c>
      <c r="X606" s="307">
        <f t="shared" si="49"/>
        <v>0</v>
      </c>
      <c r="Y606" s="308">
        <f t="shared" si="50"/>
        <v>0</v>
      </c>
      <c r="Z606" s="377">
        <f>SUM(Detailed_budget_table[[#This Row],[Y1 Total Cost Budget Line]:[Y5 Total Cost Budget Line]])</f>
        <v>0</v>
      </c>
    </row>
    <row r="607" spans="2:26" ht="15" customHeight="1">
      <c r="B607" s="302"/>
      <c r="C607" s="71"/>
      <c r="D607" s="71"/>
      <c r="E607" s="71"/>
      <c r="F607" s="71"/>
      <c r="G607" s="71"/>
      <c r="H607" s="71"/>
      <c r="I607" s="368">
        <f>IF(Detailed_budget_table[[#This Row],[Unit Cost Available?]]="Yes",IFERROR(INDEX(unit_cost,MATCH(Detailed_budget_table[[#This Row],[Cost Item]],cost_item_lookup,0)),""),0)</f>
        <v>0</v>
      </c>
      <c r="J607" s="368">
        <f>IF(H607="Yes",IF(G607="","",INDEX(cost_item_lookup_table[Cost Unit],(MATCH(G607,cost_item_lookup_table[Cost Item],0)))),0)</f>
        <v>0</v>
      </c>
      <c r="K607" s="305"/>
      <c r="L607" s="305"/>
      <c r="M607" s="305"/>
      <c r="N607" s="305"/>
      <c r="O607" s="305"/>
      <c r="P607" s="305"/>
      <c r="Q607" s="305"/>
      <c r="R607" s="305"/>
      <c r="S607" s="305"/>
      <c r="T607" s="305"/>
      <c r="U607" s="307">
        <f t="shared" si="46"/>
        <v>0</v>
      </c>
      <c r="V607" s="307">
        <f t="shared" si="47"/>
        <v>0</v>
      </c>
      <c r="W607" s="307">
        <f t="shared" si="48"/>
        <v>0</v>
      </c>
      <c r="X607" s="307">
        <f t="shared" si="49"/>
        <v>0</v>
      </c>
      <c r="Y607" s="308">
        <f t="shared" si="50"/>
        <v>0</v>
      </c>
      <c r="Z607" s="377">
        <f>SUM(Detailed_budget_table[[#This Row],[Y1 Total Cost Budget Line]:[Y5 Total Cost Budget Line]])</f>
        <v>0</v>
      </c>
    </row>
    <row r="608" spans="2:26" ht="15" customHeight="1">
      <c r="B608" s="302"/>
      <c r="C608" s="71"/>
      <c r="D608" s="71"/>
      <c r="E608" s="71"/>
      <c r="F608" s="71"/>
      <c r="G608" s="71"/>
      <c r="H608" s="71"/>
      <c r="I608" s="368">
        <f>IF(Detailed_budget_table[[#This Row],[Unit Cost Available?]]="Yes",IFERROR(INDEX(unit_cost,MATCH(Detailed_budget_table[[#This Row],[Cost Item]],cost_item_lookup,0)),""),0)</f>
        <v>0</v>
      </c>
      <c r="J608" s="368">
        <f>IF(H608="Yes",IF(G608="","",INDEX(cost_item_lookup_table[Cost Unit],(MATCH(G608,cost_item_lookup_table[Cost Item],0)))),0)</f>
        <v>0</v>
      </c>
      <c r="K608" s="305"/>
      <c r="L608" s="305"/>
      <c r="M608" s="305"/>
      <c r="N608" s="305"/>
      <c r="O608" s="305"/>
      <c r="P608" s="305"/>
      <c r="Q608" s="305"/>
      <c r="R608" s="305"/>
      <c r="S608" s="305"/>
      <c r="T608" s="305"/>
      <c r="U608" s="307">
        <f t="shared" si="46"/>
        <v>0</v>
      </c>
      <c r="V608" s="307">
        <f t="shared" si="47"/>
        <v>0</v>
      </c>
      <c r="W608" s="307">
        <f t="shared" si="48"/>
        <v>0</v>
      </c>
      <c r="X608" s="307">
        <f t="shared" si="49"/>
        <v>0</v>
      </c>
      <c r="Y608" s="308">
        <f t="shared" si="50"/>
        <v>0</v>
      </c>
      <c r="Z608" s="377">
        <f>SUM(Detailed_budget_table[[#This Row],[Y1 Total Cost Budget Line]:[Y5 Total Cost Budget Line]])</f>
        <v>0</v>
      </c>
    </row>
    <row r="609" spans="2:26" ht="15" customHeight="1">
      <c r="B609" s="302"/>
      <c r="C609" s="71"/>
      <c r="D609" s="71"/>
      <c r="E609" s="71"/>
      <c r="F609" s="71"/>
      <c r="G609" s="71"/>
      <c r="H609" s="71"/>
      <c r="I609" s="368">
        <f>IF(Detailed_budget_table[[#This Row],[Unit Cost Available?]]="Yes",IFERROR(INDEX(unit_cost,MATCH(Detailed_budget_table[[#This Row],[Cost Item]],cost_item_lookup,0)),""),0)</f>
        <v>0</v>
      </c>
      <c r="J609" s="368">
        <f>IF(H609="Yes",IF(G609="","",INDEX(cost_item_lookup_table[Cost Unit],(MATCH(G609,cost_item_lookup_table[Cost Item],0)))),0)</f>
        <v>0</v>
      </c>
      <c r="K609" s="305"/>
      <c r="L609" s="305"/>
      <c r="M609" s="305"/>
      <c r="N609" s="305"/>
      <c r="O609" s="305"/>
      <c r="P609" s="305"/>
      <c r="Q609" s="305"/>
      <c r="R609" s="305"/>
      <c r="S609" s="305"/>
      <c r="T609" s="305"/>
      <c r="U609" s="307">
        <f t="shared" si="46"/>
        <v>0</v>
      </c>
      <c r="V609" s="307">
        <f t="shared" si="47"/>
        <v>0</v>
      </c>
      <c r="W609" s="307">
        <f t="shared" si="48"/>
        <v>0</v>
      </c>
      <c r="X609" s="307">
        <f t="shared" si="49"/>
        <v>0</v>
      </c>
      <c r="Y609" s="308">
        <f t="shared" si="50"/>
        <v>0</v>
      </c>
      <c r="Z609" s="377">
        <f>SUM(Detailed_budget_table[[#This Row],[Y1 Total Cost Budget Line]:[Y5 Total Cost Budget Line]])</f>
        <v>0</v>
      </c>
    </row>
    <row r="610" spans="2:26" ht="15" customHeight="1">
      <c r="B610" s="302"/>
      <c r="C610" s="71"/>
      <c r="D610" s="71"/>
      <c r="E610" s="71"/>
      <c r="F610" s="71"/>
      <c r="G610" s="71"/>
      <c r="H610" s="71"/>
      <c r="I610" s="368">
        <f>IF(Detailed_budget_table[[#This Row],[Unit Cost Available?]]="Yes",IFERROR(INDEX(unit_cost,MATCH(Detailed_budget_table[[#This Row],[Cost Item]],cost_item_lookup,0)),""),0)</f>
        <v>0</v>
      </c>
      <c r="J610" s="368">
        <f>IF(H610="Yes",IF(G610="","",INDEX(cost_item_lookup_table[Cost Unit],(MATCH(G610,cost_item_lookup_table[Cost Item],0)))),0)</f>
        <v>0</v>
      </c>
      <c r="K610" s="305"/>
      <c r="L610" s="305"/>
      <c r="M610" s="305"/>
      <c r="N610" s="305"/>
      <c r="O610" s="305"/>
      <c r="P610" s="305"/>
      <c r="Q610" s="305"/>
      <c r="R610" s="305"/>
      <c r="S610" s="305"/>
      <c r="T610" s="305"/>
      <c r="U610" s="307">
        <f t="shared" si="46"/>
        <v>0</v>
      </c>
      <c r="V610" s="307">
        <f t="shared" si="47"/>
        <v>0</v>
      </c>
      <c r="W610" s="307">
        <f t="shared" si="48"/>
        <v>0</v>
      </c>
      <c r="X610" s="307">
        <f t="shared" si="49"/>
        <v>0</v>
      </c>
      <c r="Y610" s="308">
        <f t="shared" si="50"/>
        <v>0</v>
      </c>
      <c r="Z610" s="377">
        <f>SUM(Detailed_budget_table[[#This Row],[Y1 Total Cost Budget Line]:[Y5 Total Cost Budget Line]])</f>
        <v>0</v>
      </c>
    </row>
    <row r="611" spans="2:26" ht="15" customHeight="1">
      <c r="B611" s="302"/>
      <c r="C611" s="71"/>
      <c r="D611" s="71"/>
      <c r="E611" s="71"/>
      <c r="F611" s="71"/>
      <c r="G611" s="71"/>
      <c r="H611" s="71"/>
      <c r="I611" s="368">
        <f>IF(Detailed_budget_table[[#This Row],[Unit Cost Available?]]="Yes",IFERROR(INDEX(unit_cost,MATCH(Detailed_budget_table[[#This Row],[Cost Item]],cost_item_lookup,0)),""),0)</f>
        <v>0</v>
      </c>
      <c r="J611" s="368">
        <f>IF(H611="Yes",IF(G611="","",INDEX(cost_item_lookup_table[Cost Unit],(MATCH(G611,cost_item_lookup_table[Cost Item],0)))),0)</f>
        <v>0</v>
      </c>
      <c r="K611" s="305"/>
      <c r="L611" s="305"/>
      <c r="M611" s="305"/>
      <c r="N611" s="305"/>
      <c r="O611" s="305"/>
      <c r="P611" s="305"/>
      <c r="Q611" s="305"/>
      <c r="R611" s="305"/>
      <c r="S611" s="305"/>
      <c r="T611" s="305"/>
      <c r="U611" s="307">
        <f t="shared" si="46"/>
        <v>0</v>
      </c>
      <c r="V611" s="307">
        <f t="shared" si="47"/>
        <v>0</v>
      </c>
      <c r="W611" s="307">
        <f t="shared" si="48"/>
        <v>0</v>
      </c>
      <c r="X611" s="307">
        <f t="shared" si="49"/>
        <v>0</v>
      </c>
      <c r="Y611" s="308">
        <f t="shared" si="50"/>
        <v>0</v>
      </c>
      <c r="Z611" s="377">
        <f>SUM(Detailed_budget_table[[#This Row],[Y1 Total Cost Budget Line]:[Y5 Total Cost Budget Line]])</f>
        <v>0</v>
      </c>
    </row>
    <row r="612" spans="2:26" ht="15" customHeight="1">
      <c r="B612" s="302"/>
      <c r="C612" s="71"/>
      <c r="D612" s="71"/>
      <c r="E612" s="71"/>
      <c r="F612" s="71"/>
      <c r="G612" s="71"/>
      <c r="H612" s="71"/>
      <c r="I612" s="368">
        <f>IF(Detailed_budget_table[[#This Row],[Unit Cost Available?]]="Yes",IFERROR(INDEX(unit_cost,MATCH(Detailed_budget_table[[#This Row],[Cost Item]],cost_item_lookup,0)),""),0)</f>
        <v>0</v>
      </c>
      <c r="J612" s="368">
        <f>IF(H612="Yes",IF(G612="","",INDEX(cost_item_lookup_table[Cost Unit],(MATCH(G612,cost_item_lookup_table[Cost Item],0)))),0)</f>
        <v>0</v>
      </c>
      <c r="K612" s="305"/>
      <c r="L612" s="305"/>
      <c r="M612" s="305"/>
      <c r="N612" s="305"/>
      <c r="O612" s="305"/>
      <c r="P612" s="305"/>
      <c r="Q612" s="305"/>
      <c r="R612" s="305"/>
      <c r="S612" s="305"/>
      <c r="T612" s="305"/>
      <c r="U612" s="307">
        <f t="shared" si="46"/>
        <v>0</v>
      </c>
      <c r="V612" s="307">
        <f t="shared" si="47"/>
        <v>0</v>
      </c>
      <c r="W612" s="307">
        <f t="shared" si="48"/>
        <v>0</v>
      </c>
      <c r="X612" s="307">
        <f t="shared" si="49"/>
        <v>0</v>
      </c>
      <c r="Y612" s="308">
        <f t="shared" si="50"/>
        <v>0</v>
      </c>
      <c r="Z612" s="377">
        <f>SUM(Detailed_budget_table[[#This Row],[Y1 Total Cost Budget Line]:[Y5 Total Cost Budget Line]])</f>
        <v>0</v>
      </c>
    </row>
    <row r="613" spans="2:26" ht="15" customHeight="1">
      <c r="B613" s="302"/>
      <c r="C613" s="71"/>
      <c r="D613" s="71"/>
      <c r="E613" s="71"/>
      <c r="F613" s="71"/>
      <c r="G613" s="71"/>
      <c r="H613" s="71"/>
      <c r="I613" s="368">
        <f>IF(Detailed_budget_table[[#This Row],[Unit Cost Available?]]="Yes",IFERROR(INDEX(unit_cost,MATCH(Detailed_budget_table[[#This Row],[Cost Item]],cost_item_lookup,0)),""),0)</f>
        <v>0</v>
      </c>
      <c r="J613" s="368">
        <f>IF(H613="Yes",IF(G613="","",INDEX(cost_item_lookup_table[Cost Unit],(MATCH(G613,cost_item_lookup_table[Cost Item],0)))),0)</f>
        <v>0</v>
      </c>
      <c r="K613" s="305"/>
      <c r="L613" s="305"/>
      <c r="M613" s="305"/>
      <c r="N613" s="305"/>
      <c r="O613" s="305"/>
      <c r="P613" s="305"/>
      <c r="Q613" s="305"/>
      <c r="R613" s="305"/>
      <c r="S613" s="305"/>
      <c r="T613" s="305"/>
      <c r="U613" s="307">
        <f t="shared" si="46"/>
        <v>0</v>
      </c>
      <c r="V613" s="307">
        <f t="shared" si="47"/>
        <v>0</v>
      </c>
      <c r="W613" s="307">
        <f t="shared" si="48"/>
        <v>0</v>
      </c>
      <c r="X613" s="307">
        <f t="shared" si="49"/>
        <v>0</v>
      </c>
      <c r="Y613" s="308">
        <f t="shared" si="50"/>
        <v>0</v>
      </c>
      <c r="Z613" s="377">
        <f>SUM(Detailed_budget_table[[#This Row],[Y1 Total Cost Budget Line]:[Y5 Total Cost Budget Line]])</f>
        <v>0</v>
      </c>
    </row>
    <row r="614" spans="2:26" ht="15" customHeight="1">
      <c r="B614" s="302"/>
      <c r="C614" s="71"/>
      <c r="D614" s="71"/>
      <c r="E614" s="71"/>
      <c r="F614" s="71"/>
      <c r="G614" s="71"/>
      <c r="H614" s="71"/>
      <c r="I614" s="368">
        <f>IF(Detailed_budget_table[[#This Row],[Unit Cost Available?]]="Yes",IFERROR(INDEX(unit_cost,MATCH(Detailed_budget_table[[#This Row],[Cost Item]],cost_item_lookup,0)),""),0)</f>
        <v>0</v>
      </c>
      <c r="J614" s="368">
        <f>IF(H614="Yes",IF(G614="","",INDEX(cost_item_lookup_table[Cost Unit],(MATCH(G614,cost_item_lookup_table[Cost Item],0)))),0)</f>
        <v>0</v>
      </c>
      <c r="K614" s="305"/>
      <c r="L614" s="305"/>
      <c r="M614" s="305"/>
      <c r="N614" s="305"/>
      <c r="O614" s="305"/>
      <c r="P614" s="305"/>
      <c r="Q614" s="305"/>
      <c r="R614" s="305"/>
      <c r="S614" s="305"/>
      <c r="T614" s="305"/>
      <c r="U614" s="307">
        <f t="shared" si="46"/>
        <v>0</v>
      </c>
      <c r="V614" s="307">
        <f t="shared" si="47"/>
        <v>0</v>
      </c>
      <c r="W614" s="307">
        <f t="shared" si="48"/>
        <v>0</v>
      </c>
      <c r="X614" s="307">
        <f t="shared" si="49"/>
        <v>0</v>
      </c>
      <c r="Y614" s="308">
        <f t="shared" si="50"/>
        <v>0</v>
      </c>
      <c r="Z614" s="377">
        <f>SUM(Detailed_budget_table[[#This Row],[Y1 Total Cost Budget Line]:[Y5 Total Cost Budget Line]])</f>
        <v>0</v>
      </c>
    </row>
    <row r="615" spans="2:26" ht="15" customHeight="1">
      <c r="B615" s="302"/>
      <c r="C615" s="71"/>
      <c r="D615" s="71"/>
      <c r="E615" s="71"/>
      <c r="F615" s="71"/>
      <c r="G615" s="71"/>
      <c r="H615" s="71"/>
      <c r="I615" s="368">
        <f>IF(Detailed_budget_table[[#This Row],[Unit Cost Available?]]="Yes",IFERROR(INDEX(unit_cost,MATCH(Detailed_budget_table[[#This Row],[Cost Item]],cost_item_lookup,0)),""),0)</f>
        <v>0</v>
      </c>
      <c r="J615" s="368">
        <f>IF(H615="Yes",IF(G615="","",INDEX(cost_item_lookup_table[Cost Unit],(MATCH(G615,cost_item_lookup_table[Cost Item],0)))),0)</f>
        <v>0</v>
      </c>
      <c r="K615" s="305"/>
      <c r="L615" s="305"/>
      <c r="M615" s="305"/>
      <c r="N615" s="305"/>
      <c r="O615" s="305"/>
      <c r="P615" s="305"/>
      <c r="Q615" s="305"/>
      <c r="R615" s="305"/>
      <c r="S615" s="305"/>
      <c r="T615" s="305"/>
      <c r="U615" s="307">
        <f t="shared" si="46"/>
        <v>0</v>
      </c>
      <c r="V615" s="307">
        <f t="shared" si="47"/>
        <v>0</v>
      </c>
      <c r="W615" s="307">
        <f t="shared" si="48"/>
        <v>0</v>
      </c>
      <c r="X615" s="307">
        <f t="shared" si="49"/>
        <v>0</v>
      </c>
      <c r="Y615" s="308">
        <f t="shared" si="50"/>
        <v>0</v>
      </c>
      <c r="Z615" s="377">
        <f>SUM(Detailed_budget_table[[#This Row],[Y1 Total Cost Budget Line]:[Y5 Total Cost Budget Line]])</f>
        <v>0</v>
      </c>
    </row>
    <row r="616" spans="2:26" ht="15" customHeight="1">
      <c r="B616" s="302"/>
      <c r="C616" s="71"/>
      <c r="D616" s="71"/>
      <c r="E616" s="71"/>
      <c r="F616" s="71"/>
      <c r="G616" s="71"/>
      <c r="H616" s="71"/>
      <c r="I616" s="368">
        <f>IF(Detailed_budget_table[[#This Row],[Unit Cost Available?]]="Yes",IFERROR(INDEX(unit_cost,MATCH(Detailed_budget_table[[#This Row],[Cost Item]],cost_item_lookup,0)),""),0)</f>
        <v>0</v>
      </c>
      <c r="J616" s="368">
        <f>IF(H616="Yes",IF(G616="","",INDEX(cost_item_lookup_table[Cost Unit],(MATCH(G616,cost_item_lookup_table[Cost Item],0)))),0)</f>
        <v>0</v>
      </c>
      <c r="K616" s="305"/>
      <c r="L616" s="305"/>
      <c r="M616" s="305"/>
      <c r="N616" s="305"/>
      <c r="O616" s="305"/>
      <c r="P616" s="305"/>
      <c r="Q616" s="305"/>
      <c r="R616" s="305"/>
      <c r="S616" s="305"/>
      <c r="T616" s="305"/>
      <c r="U616" s="307">
        <f t="shared" si="46"/>
        <v>0</v>
      </c>
      <c r="V616" s="307">
        <f t="shared" si="47"/>
        <v>0</v>
      </c>
      <c r="W616" s="307">
        <f t="shared" si="48"/>
        <v>0</v>
      </c>
      <c r="X616" s="307">
        <f t="shared" si="49"/>
        <v>0</v>
      </c>
      <c r="Y616" s="308">
        <f t="shared" si="50"/>
        <v>0</v>
      </c>
      <c r="Z616" s="377">
        <f>SUM(Detailed_budget_table[[#This Row],[Y1 Total Cost Budget Line]:[Y5 Total Cost Budget Line]])</f>
        <v>0</v>
      </c>
    </row>
    <row r="617" spans="2:26" ht="15" customHeight="1">
      <c r="B617" s="302"/>
      <c r="C617" s="71"/>
      <c r="D617" s="71"/>
      <c r="E617" s="71"/>
      <c r="F617" s="71"/>
      <c r="G617" s="71"/>
      <c r="H617" s="71"/>
      <c r="I617" s="368">
        <f>IF(Detailed_budget_table[[#This Row],[Unit Cost Available?]]="Yes",IFERROR(INDEX(unit_cost,MATCH(Detailed_budget_table[[#This Row],[Cost Item]],cost_item_lookup,0)),""),0)</f>
        <v>0</v>
      </c>
      <c r="J617" s="368">
        <f>IF(H617="Yes",IF(G617="","",INDEX(cost_item_lookup_table[Cost Unit],(MATCH(G617,cost_item_lookup_table[Cost Item],0)))),0)</f>
        <v>0</v>
      </c>
      <c r="K617" s="305"/>
      <c r="L617" s="305"/>
      <c r="M617" s="305"/>
      <c r="N617" s="305"/>
      <c r="O617" s="305"/>
      <c r="P617" s="305"/>
      <c r="Q617" s="305"/>
      <c r="R617" s="305"/>
      <c r="S617" s="305"/>
      <c r="T617" s="305"/>
      <c r="U617" s="307">
        <f t="shared" si="46"/>
        <v>0</v>
      </c>
      <c r="V617" s="307">
        <f t="shared" si="47"/>
        <v>0</v>
      </c>
      <c r="W617" s="307">
        <f t="shared" si="48"/>
        <v>0</v>
      </c>
      <c r="X617" s="307">
        <f t="shared" si="49"/>
        <v>0</v>
      </c>
      <c r="Y617" s="308">
        <f t="shared" si="50"/>
        <v>0</v>
      </c>
      <c r="Z617" s="377">
        <f>SUM(Detailed_budget_table[[#This Row],[Y1 Total Cost Budget Line]:[Y5 Total Cost Budget Line]])</f>
        <v>0</v>
      </c>
    </row>
    <row r="618" spans="2:26" ht="15" customHeight="1">
      <c r="B618" s="302"/>
      <c r="C618" s="71"/>
      <c r="D618" s="71"/>
      <c r="E618" s="71"/>
      <c r="F618" s="71"/>
      <c r="G618" s="71"/>
      <c r="H618" s="71"/>
      <c r="I618" s="368">
        <f>IF(Detailed_budget_table[[#This Row],[Unit Cost Available?]]="Yes",IFERROR(INDEX(unit_cost,MATCH(Detailed_budget_table[[#This Row],[Cost Item]],cost_item_lookup,0)),""),0)</f>
        <v>0</v>
      </c>
      <c r="J618" s="368">
        <f>IF(H618="Yes",IF(G618="","",INDEX(cost_item_lookup_table[Cost Unit],(MATCH(G618,cost_item_lookup_table[Cost Item],0)))),0)</f>
        <v>0</v>
      </c>
      <c r="K618" s="305"/>
      <c r="L618" s="305"/>
      <c r="M618" s="305"/>
      <c r="N618" s="305"/>
      <c r="O618" s="305"/>
      <c r="P618" s="305"/>
      <c r="Q618" s="305"/>
      <c r="R618" s="305"/>
      <c r="S618" s="305"/>
      <c r="T618" s="305"/>
      <c r="U618" s="307">
        <f t="shared" si="46"/>
        <v>0</v>
      </c>
      <c r="V618" s="307">
        <f t="shared" si="47"/>
        <v>0</v>
      </c>
      <c r="W618" s="307">
        <f t="shared" si="48"/>
        <v>0</v>
      </c>
      <c r="X618" s="307">
        <f t="shared" si="49"/>
        <v>0</v>
      </c>
      <c r="Y618" s="308">
        <f t="shared" si="50"/>
        <v>0</v>
      </c>
      <c r="Z618" s="377">
        <f>SUM(Detailed_budget_table[[#This Row],[Y1 Total Cost Budget Line]:[Y5 Total Cost Budget Line]])</f>
        <v>0</v>
      </c>
    </row>
    <row r="619" spans="2:26" ht="15" customHeight="1">
      <c r="B619" s="302"/>
      <c r="C619" s="71"/>
      <c r="D619" s="71"/>
      <c r="E619" s="71"/>
      <c r="F619" s="71"/>
      <c r="G619" s="71"/>
      <c r="H619" s="71"/>
      <c r="I619" s="368">
        <f>IF(Detailed_budget_table[[#This Row],[Unit Cost Available?]]="Yes",IFERROR(INDEX(unit_cost,MATCH(Detailed_budget_table[[#This Row],[Cost Item]],cost_item_lookup,0)),""),0)</f>
        <v>0</v>
      </c>
      <c r="J619" s="368">
        <f>IF(H619="Yes",IF(G619="","",INDEX(cost_item_lookup_table[Cost Unit],(MATCH(G619,cost_item_lookup_table[Cost Item],0)))),0)</f>
        <v>0</v>
      </c>
      <c r="K619" s="305"/>
      <c r="L619" s="305"/>
      <c r="M619" s="305"/>
      <c r="N619" s="305"/>
      <c r="O619" s="305"/>
      <c r="P619" s="305"/>
      <c r="Q619" s="305"/>
      <c r="R619" s="305"/>
      <c r="S619" s="305"/>
      <c r="T619" s="305"/>
      <c r="U619" s="307">
        <f t="shared" si="46"/>
        <v>0</v>
      </c>
      <c r="V619" s="307">
        <f t="shared" si="47"/>
        <v>0</v>
      </c>
      <c r="W619" s="307">
        <f t="shared" si="48"/>
        <v>0</v>
      </c>
      <c r="X619" s="307">
        <f t="shared" si="49"/>
        <v>0</v>
      </c>
      <c r="Y619" s="308">
        <f t="shared" si="50"/>
        <v>0</v>
      </c>
      <c r="Z619" s="377">
        <f>SUM(Detailed_budget_table[[#This Row],[Y1 Total Cost Budget Line]:[Y5 Total Cost Budget Line]])</f>
        <v>0</v>
      </c>
    </row>
    <row r="620" spans="2:26" ht="15" customHeight="1">
      <c r="B620" s="302"/>
      <c r="C620" s="71"/>
      <c r="D620" s="71"/>
      <c r="E620" s="71"/>
      <c r="F620" s="71"/>
      <c r="G620" s="71"/>
      <c r="H620" s="71"/>
      <c r="I620" s="368">
        <f>IF(Detailed_budget_table[[#This Row],[Unit Cost Available?]]="Yes",IFERROR(INDEX(unit_cost,MATCH(Detailed_budget_table[[#This Row],[Cost Item]],cost_item_lookup,0)),""),0)</f>
        <v>0</v>
      </c>
      <c r="J620" s="368">
        <f>IF(H620="Yes",IF(G620="","",INDEX(cost_item_lookup_table[Cost Unit],(MATCH(G620,cost_item_lookup_table[Cost Item],0)))),0)</f>
        <v>0</v>
      </c>
      <c r="K620" s="305"/>
      <c r="L620" s="305"/>
      <c r="M620" s="305"/>
      <c r="N620" s="305"/>
      <c r="O620" s="305"/>
      <c r="P620" s="305"/>
      <c r="Q620" s="305"/>
      <c r="R620" s="305"/>
      <c r="S620" s="305"/>
      <c r="T620" s="305"/>
      <c r="U620" s="307">
        <f t="shared" si="46"/>
        <v>0</v>
      </c>
      <c r="V620" s="307">
        <f t="shared" si="47"/>
        <v>0</v>
      </c>
      <c r="W620" s="307">
        <f t="shared" si="48"/>
        <v>0</v>
      </c>
      <c r="X620" s="307">
        <f t="shared" si="49"/>
        <v>0</v>
      </c>
      <c r="Y620" s="308">
        <f t="shared" si="50"/>
        <v>0</v>
      </c>
      <c r="Z620" s="377">
        <f>SUM(Detailed_budget_table[[#This Row],[Y1 Total Cost Budget Line]:[Y5 Total Cost Budget Line]])</f>
        <v>0</v>
      </c>
    </row>
    <row r="621" spans="2:26" ht="15" customHeight="1">
      <c r="B621" s="302"/>
      <c r="C621" s="71"/>
      <c r="D621" s="71"/>
      <c r="E621" s="71"/>
      <c r="F621" s="71"/>
      <c r="G621" s="71"/>
      <c r="H621" s="71"/>
      <c r="I621" s="368">
        <f>IF(Detailed_budget_table[[#This Row],[Unit Cost Available?]]="Yes",IFERROR(INDEX(unit_cost,MATCH(Detailed_budget_table[[#This Row],[Cost Item]],cost_item_lookup,0)),""),0)</f>
        <v>0</v>
      </c>
      <c r="J621" s="368">
        <f>IF(H621="Yes",IF(G621="","",INDEX(cost_item_lookup_table[Cost Unit],(MATCH(G621,cost_item_lookup_table[Cost Item],0)))),0)</f>
        <v>0</v>
      </c>
      <c r="K621" s="305"/>
      <c r="L621" s="305"/>
      <c r="M621" s="305"/>
      <c r="N621" s="305"/>
      <c r="O621" s="305"/>
      <c r="P621" s="305"/>
      <c r="Q621" s="305"/>
      <c r="R621" s="305"/>
      <c r="S621" s="305"/>
      <c r="T621" s="305"/>
      <c r="U621" s="307">
        <f t="shared" si="46"/>
        <v>0</v>
      </c>
      <c r="V621" s="307">
        <f t="shared" si="47"/>
        <v>0</v>
      </c>
      <c r="W621" s="307">
        <f t="shared" si="48"/>
        <v>0</v>
      </c>
      <c r="X621" s="307">
        <f t="shared" si="49"/>
        <v>0</v>
      </c>
      <c r="Y621" s="308">
        <f t="shared" si="50"/>
        <v>0</v>
      </c>
      <c r="Z621" s="377">
        <f>SUM(Detailed_budget_table[[#This Row],[Y1 Total Cost Budget Line]:[Y5 Total Cost Budget Line]])</f>
        <v>0</v>
      </c>
    </row>
    <row r="622" spans="2:26" ht="15" customHeight="1">
      <c r="B622" s="302"/>
      <c r="C622" s="71"/>
      <c r="D622" s="71"/>
      <c r="E622" s="71"/>
      <c r="F622" s="71"/>
      <c r="G622" s="71"/>
      <c r="H622" s="71"/>
      <c r="I622" s="368">
        <f>IF(Detailed_budget_table[[#This Row],[Unit Cost Available?]]="Yes",IFERROR(INDEX(unit_cost,MATCH(Detailed_budget_table[[#This Row],[Cost Item]],cost_item_lookup,0)),""),0)</f>
        <v>0</v>
      </c>
      <c r="J622" s="368">
        <f>IF(H622="Yes",IF(G622="","",INDEX(cost_item_lookup_table[Cost Unit],(MATCH(G622,cost_item_lookup_table[Cost Item],0)))),0)</f>
        <v>0</v>
      </c>
      <c r="K622" s="305"/>
      <c r="L622" s="305"/>
      <c r="M622" s="305"/>
      <c r="N622" s="305"/>
      <c r="O622" s="305"/>
      <c r="P622" s="305"/>
      <c r="Q622" s="305"/>
      <c r="R622" s="305"/>
      <c r="S622" s="305"/>
      <c r="T622" s="305"/>
      <c r="U622" s="307">
        <f t="shared" si="46"/>
        <v>0</v>
      </c>
      <c r="V622" s="307">
        <f t="shared" si="47"/>
        <v>0</v>
      </c>
      <c r="W622" s="307">
        <f t="shared" si="48"/>
        <v>0</v>
      </c>
      <c r="X622" s="307">
        <f t="shared" si="49"/>
        <v>0</v>
      </c>
      <c r="Y622" s="308">
        <f t="shared" si="50"/>
        <v>0</v>
      </c>
      <c r="Z622" s="377">
        <f>SUM(Detailed_budget_table[[#This Row],[Y1 Total Cost Budget Line]:[Y5 Total Cost Budget Line]])</f>
        <v>0</v>
      </c>
    </row>
    <row r="623" spans="2:26" ht="15" customHeight="1">
      <c r="B623" s="302"/>
      <c r="C623" s="71"/>
      <c r="D623" s="71"/>
      <c r="E623" s="71"/>
      <c r="F623" s="71"/>
      <c r="G623" s="71"/>
      <c r="H623" s="71"/>
      <c r="I623" s="368">
        <f>IF(Detailed_budget_table[[#This Row],[Unit Cost Available?]]="Yes",IFERROR(INDEX(unit_cost,MATCH(Detailed_budget_table[[#This Row],[Cost Item]],cost_item_lookup,0)),""),0)</f>
        <v>0</v>
      </c>
      <c r="J623" s="368">
        <f>IF(H623="Yes",IF(G623="","",INDEX(cost_item_lookup_table[Cost Unit],(MATCH(G623,cost_item_lookup_table[Cost Item],0)))),0)</f>
        <v>0</v>
      </c>
      <c r="K623" s="305"/>
      <c r="L623" s="305"/>
      <c r="M623" s="305"/>
      <c r="N623" s="305"/>
      <c r="O623" s="305"/>
      <c r="P623" s="305"/>
      <c r="Q623" s="305"/>
      <c r="R623" s="305"/>
      <c r="S623" s="305"/>
      <c r="T623" s="305"/>
      <c r="U623" s="307">
        <f t="shared" si="46"/>
        <v>0</v>
      </c>
      <c r="V623" s="307">
        <f t="shared" si="47"/>
        <v>0</v>
      </c>
      <c r="W623" s="307">
        <f t="shared" si="48"/>
        <v>0</v>
      </c>
      <c r="X623" s="307">
        <f t="shared" si="49"/>
        <v>0</v>
      </c>
      <c r="Y623" s="308">
        <f t="shared" si="50"/>
        <v>0</v>
      </c>
      <c r="Z623" s="377">
        <f>SUM(Detailed_budget_table[[#This Row],[Y1 Total Cost Budget Line]:[Y5 Total Cost Budget Line]])</f>
        <v>0</v>
      </c>
    </row>
    <row r="624" spans="2:26" ht="15" customHeight="1">
      <c r="B624" s="302"/>
      <c r="C624" s="71"/>
      <c r="D624" s="71"/>
      <c r="E624" s="71"/>
      <c r="F624" s="71"/>
      <c r="G624" s="71"/>
      <c r="H624" s="71"/>
      <c r="I624" s="368">
        <f>IF(Detailed_budget_table[[#This Row],[Unit Cost Available?]]="Yes",IFERROR(INDEX(unit_cost,MATCH(Detailed_budget_table[[#This Row],[Cost Item]],cost_item_lookup,0)),""),0)</f>
        <v>0</v>
      </c>
      <c r="J624" s="368">
        <f>IF(H624="Yes",IF(G624="","",INDEX(cost_item_lookup_table[Cost Unit],(MATCH(G624,cost_item_lookup_table[Cost Item],0)))),0)</f>
        <v>0</v>
      </c>
      <c r="K624" s="305"/>
      <c r="L624" s="305"/>
      <c r="M624" s="305"/>
      <c r="N624" s="305"/>
      <c r="O624" s="305"/>
      <c r="P624" s="305"/>
      <c r="Q624" s="305"/>
      <c r="R624" s="305"/>
      <c r="S624" s="305"/>
      <c r="T624" s="305"/>
      <c r="U624" s="307">
        <f t="shared" si="46"/>
        <v>0</v>
      </c>
      <c r="V624" s="307">
        <f t="shared" si="47"/>
        <v>0</v>
      </c>
      <c r="W624" s="307">
        <f t="shared" si="48"/>
        <v>0</v>
      </c>
      <c r="X624" s="307">
        <f t="shared" si="49"/>
        <v>0</v>
      </c>
      <c r="Y624" s="308">
        <f t="shared" si="50"/>
        <v>0</v>
      </c>
      <c r="Z624" s="377">
        <f>SUM(Detailed_budget_table[[#This Row],[Y1 Total Cost Budget Line]:[Y5 Total Cost Budget Line]])</f>
        <v>0</v>
      </c>
    </row>
    <row r="625" spans="2:26" ht="15" customHeight="1">
      <c r="B625" s="302"/>
      <c r="C625" s="71"/>
      <c r="D625" s="71"/>
      <c r="E625" s="71"/>
      <c r="F625" s="71"/>
      <c r="G625" s="71"/>
      <c r="H625" s="71"/>
      <c r="I625" s="368">
        <f>IF(Detailed_budget_table[[#This Row],[Unit Cost Available?]]="Yes",IFERROR(INDEX(unit_cost,MATCH(Detailed_budget_table[[#This Row],[Cost Item]],cost_item_lookup,0)),""),0)</f>
        <v>0</v>
      </c>
      <c r="J625" s="368">
        <f>IF(H625="Yes",IF(G625="","",INDEX(cost_item_lookup_table[Cost Unit],(MATCH(G625,cost_item_lookup_table[Cost Item],0)))),0)</f>
        <v>0</v>
      </c>
      <c r="K625" s="305"/>
      <c r="L625" s="305"/>
      <c r="M625" s="305"/>
      <c r="N625" s="305"/>
      <c r="O625" s="305"/>
      <c r="P625" s="305"/>
      <c r="Q625" s="305"/>
      <c r="R625" s="305"/>
      <c r="S625" s="305"/>
      <c r="T625" s="305"/>
      <c r="U625" s="307">
        <f t="shared" si="46"/>
        <v>0</v>
      </c>
      <c r="V625" s="307">
        <f t="shared" si="47"/>
        <v>0</v>
      </c>
      <c r="W625" s="307">
        <f t="shared" si="48"/>
        <v>0</v>
      </c>
      <c r="X625" s="307">
        <f t="shared" si="49"/>
        <v>0</v>
      </c>
      <c r="Y625" s="308">
        <f t="shared" si="50"/>
        <v>0</v>
      </c>
      <c r="Z625" s="377">
        <f>SUM(Detailed_budget_table[[#This Row],[Y1 Total Cost Budget Line]:[Y5 Total Cost Budget Line]])</f>
        <v>0</v>
      </c>
    </row>
    <row r="626" spans="2:26" ht="15" customHeight="1">
      <c r="B626" s="302"/>
      <c r="C626" s="71"/>
      <c r="D626" s="71"/>
      <c r="E626" s="71"/>
      <c r="F626" s="71"/>
      <c r="G626" s="71"/>
      <c r="H626" s="71"/>
      <c r="I626" s="368">
        <f>IF(Detailed_budget_table[[#This Row],[Unit Cost Available?]]="Yes",IFERROR(INDEX(unit_cost,MATCH(Detailed_budget_table[[#This Row],[Cost Item]],cost_item_lookup,0)),""),0)</f>
        <v>0</v>
      </c>
      <c r="J626" s="368">
        <f>IF(H626="Yes",IF(G626="","",INDEX(cost_item_lookup_table[Cost Unit],(MATCH(G626,cost_item_lookup_table[Cost Item],0)))),0)</f>
        <v>0</v>
      </c>
      <c r="K626" s="305"/>
      <c r="L626" s="305"/>
      <c r="M626" s="305"/>
      <c r="N626" s="305"/>
      <c r="O626" s="305"/>
      <c r="P626" s="305"/>
      <c r="Q626" s="305"/>
      <c r="R626" s="305"/>
      <c r="S626" s="305"/>
      <c r="T626" s="305"/>
      <c r="U626" s="307">
        <f t="shared" si="46"/>
        <v>0</v>
      </c>
      <c r="V626" s="307">
        <f t="shared" si="47"/>
        <v>0</v>
      </c>
      <c r="W626" s="307">
        <f t="shared" si="48"/>
        <v>0</v>
      </c>
      <c r="X626" s="307">
        <f t="shared" si="49"/>
        <v>0</v>
      </c>
      <c r="Y626" s="308">
        <f t="shared" si="50"/>
        <v>0</v>
      </c>
      <c r="Z626" s="377">
        <f>SUM(Detailed_budget_table[[#This Row],[Y1 Total Cost Budget Line]:[Y5 Total Cost Budget Line]])</f>
        <v>0</v>
      </c>
    </row>
    <row r="627" spans="2:26" ht="15" customHeight="1">
      <c r="B627" s="302"/>
      <c r="C627" s="71"/>
      <c r="D627" s="71"/>
      <c r="E627" s="71"/>
      <c r="F627" s="71"/>
      <c r="G627" s="71"/>
      <c r="H627" s="71"/>
      <c r="I627" s="368">
        <f>IF(Detailed_budget_table[[#This Row],[Unit Cost Available?]]="Yes",IFERROR(INDEX(unit_cost,MATCH(Detailed_budget_table[[#This Row],[Cost Item]],cost_item_lookup,0)),""),0)</f>
        <v>0</v>
      </c>
      <c r="J627" s="368">
        <f>IF(H627="Yes",IF(G627="","",INDEX(cost_item_lookup_table[Cost Unit],(MATCH(G627,cost_item_lookup_table[Cost Item],0)))),0)</f>
        <v>0</v>
      </c>
      <c r="K627" s="305"/>
      <c r="L627" s="305"/>
      <c r="M627" s="305"/>
      <c r="N627" s="305"/>
      <c r="O627" s="305"/>
      <c r="P627" s="305"/>
      <c r="Q627" s="305"/>
      <c r="R627" s="305"/>
      <c r="S627" s="305"/>
      <c r="T627" s="305"/>
      <c r="U627" s="307">
        <f t="shared" si="46"/>
        <v>0</v>
      </c>
      <c r="V627" s="307">
        <f t="shared" si="47"/>
        <v>0</v>
      </c>
      <c r="W627" s="307">
        <f t="shared" si="48"/>
        <v>0</v>
      </c>
      <c r="X627" s="307">
        <f t="shared" si="49"/>
        <v>0</v>
      </c>
      <c r="Y627" s="308">
        <f t="shared" si="50"/>
        <v>0</v>
      </c>
      <c r="Z627" s="377">
        <f>SUM(Detailed_budget_table[[#This Row],[Y1 Total Cost Budget Line]:[Y5 Total Cost Budget Line]])</f>
        <v>0</v>
      </c>
    </row>
    <row r="628" spans="2:26" ht="15" customHeight="1">
      <c r="B628" s="302"/>
      <c r="C628" s="71"/>
      <c r="D628" s="71"/>
      <c r="E628" s="71"/>
      <c r="F628" s="71"/>
      <c r="G628" s="71"/>
      <c r="H628" s="71"/>
      <c r="I628" s="368">
        <f>IF(Detailed_budget_table[[#This Row],[Unit Cost Available?]]="Yes",IFERROR(INDEX(unit_cost,MATCH(Detailed_budget_table[[#This Row],[Cost Item]],cost_item_lookup,0)),""),0)</f>
        <v>0</v>
      </c>
      <c r="J628" s="368">
        <f>IF(H628="Yes",IF(G628="","",INDEX(cost_item_lookup_table[Cost Unit],(MATCH(G628,cost_item_lookup_table[Cost Item],0)))),0)</f>
        <v>0</v>
      </c>
      <c r="K628" s="305"/>
      <c r="L628" s="305"/>
      <c r="M628" s="305"/>
      <c r="N628" s="305"/>
      <c r="O628" s="305"/>
      <c r="P628" s="305"/>
      <c r="Q628" s="305"/>
      <c r="R628" s="305"/>
      <c r="S628" s="305"/>
      <c r="T628" s="305"/>
      <c r="U628" s="307">
        <f t="shared" si="46"/>
        <v>0</v>
      </c>
      <c r="V628" s="307">
        <f t="shared" si="47"/>
        <v>0</v>
      </c>
      <c r="W628" s="307">
        <f t="shared" si="48"/>
        <v>0</v>
      </c>
      <c r="X628" s="307">
        <f t="shared" si="49"/>
        <v>0</v>
      </c>
      <c r="Y628" s="308">
        <f t="shared" si="50"/>
        <v>0</v>
      </c>
      <c r="Z628" s="377">
        <f>SUM(Detailed_budget_table[[#This Row],[Y1 Total Cost Budget Line]:[Y5 Total Cost Budget Line]])</f>
        <v>0</v>
      </c>
    </row>
    <row r="629" spans="2:26" ht="15" customHeight="1">
      <c r="B629" s="302"/>
      <c r="C629" s="71"/>
      <c r="D629" s="71"/>
      <c r="E629" s="71"/>
      <c r="F629" s="71"/>
      <c r="G629" s="71"/>
      <c r="H629" s="71"/>
      <c r="I629" s="368">
        <f>IF(Detailed_budget_table[[#This Row],[Unit Cost Available?]]="Yes",IFERROR(INDEX(unit_cost,MATCH(Detailed_budget_table[[#This Row],[Cost Item]],cost_item_lookup,0)),""),0)</f>
        <v>0</v>
      </c>
      <c r="J629" s="368">
        <f>IF(H629="Yes",IF(G629="","",INDEX(cost_item_lookup_table[Cost Unit],(MATCH(G629,cost_item_lookup_table[Cost Item],0)))),0)</f>
        <v>0</v>
      </c>
      <c r="K629" s="305"/>
      <c r="L629" s="305"/>
      <c r="M629" s="305"/>
      <c r="N629" s="305"/>
      <c r="O629" s="305"/>
      <c r="P629" s="305"/>
      <c r="Q629" s="305"/>
      <c r="R629" s="305"/>
      <c r="S629" s="305"/>
      <c r="T629" s="305"/>
      <c r="U629" s="307">
        <f t="shared" si="46"/>
        <v>0</v>
      </c>
      <c r="V629" s="307">
        <f t="shared" si="47"/>
        <v>0</v>
      </c>
      <c r="W629" s="307">
        <f t="shared" si="48"/>
        <v>0</v>
      </c>
      <c r="X629" s="307">
        <f t="shared" si="49"/>
        <v>0</v>
      </c>
      <c r="Y629" s="308">
        <f t="shared" si="50"/>
        <v>0</v>
      </c>
      <c r="Z629" s="377">
        <f>SUM(Detailed_budget_table[[#This Row],[Y1 Total Cost Budget Line]:[Y5 Total Cost Budget Line]])</f>
        <v>0</v>
      </c>
    </row>
    <row r="630" spans="2:26" ht="15" customHeight="1">
      <c r="B630" s="302"/>
      <c r="C630" s="71"/>
      <c r="D630" s="71"/>
      <c r="E630" s="71"/>
      <c r="F630" s="71"/>
      <c r="G630" s="71"/>
      <c r="H630" s="71"/>
      <c r="I630" s="368">
        <f>IF(Detailed_budget_table[[#This Row],[Unit Cost Available?]]="Yes",IFERROR(INDEX(unit_cost,MATCH(Detailed_budget_table[[#This Row],[Cost Item]],cost_item_lookup,0)),""),0)</f>
        <v>0</v>
      </c>
      <c r="J630" s="368">
        <f>IF(H630="Yes",IF(G630="","",INDEX(cost_item_lookup_table[Cost Unit],(MATCH(G630,cost_item_lookup_table[Cost Item],0)))),0)</f>
        <v>0</v>
      </c>
      <c r="K630" s="305"/>
      <c r="L630" s="305"/>
      <c r="M630" s="305"/>
      <c r="N630" s="305"/>
      <c r="O630" s="305"/>
      <c r="P630" s="305"/>
      <c r="Q630" s="305"/>
      <c r="R630" s="305"/>
      <c r="S630" s="305"/>
      <c r="T630" s="305"/>
      <c r="U630" s="307">
        <f t="shared" si="46"/>
        <v>0</v>
      </c>
      <c r="V630" s="307">
        <f t="shared" si="47"/>
        <v>0</v>
      </c>
      <c r="W630" s="307">
        <f t="shared" si="48"/>
        <v>0</v>
      </c>
      <c r="X630" s="307">
        <f t="shared" si="49"/>
        <v>0</v>
      </c>
      <c r="Y630" s="308">
        <f t="shared" si="50"/>
        <v>0</v>
      </c>
      <c r="Z630" s="377">
        <f>SUM(Detailed_budget_table[[#This Row],[Y1 Total Cost Budget Line]:[Y5 Total Cost Budget Line]])</f>
        <v>0</v>
      </c>
    </row>
    <row r="631" spans="2:26" ht="15" customHeight="1">
      <c r="B631" s="302"/>
      <c r="C631" s="71"/>
      <c r="D631" s="71"/>
      <c r="E631" s="71"/>
      <c r="F631" s="71"/>
      <c r="G631" s="71"/>
      <c r="H631" s="71"/>
      <c r="I631" s="368">
        <f>IF(Detailed_budget_table[[#This Row],[Unit Cost Available?]]="Yes",IFERROR(INDEX(unit_cost,MATCH(Detailed_budget_table[[#This Row],[Cost Item]],cost_item_lookup,0)),""),0)</f>
        <v>0</v>
      </c>
      <c r="J631" s="368">
        <f>IF(H631="Yes",IF(G631="","",INDEX(cost_item_lookup_table[Cost Unit],(MATCH(G631,cost_item_lookup_table[Cost Item],0)))),0)</f>
        <v>0</v>
      </c>
      <c r="K631" s="305"/>
      <c r="L631" s="305"/>
      <c r="M631" s="305"/>
      <c r="N631" s="305"/>
      <c r="O631" s="305"/>
      <c r="P631" s="305"/>
      <c r="Q631" s="305"/>
      <c r="R631" s="305"/>
      <c r="S631" s="305"/>
      <c r="T631" s="305"/>
      <c r="U631" s="307">
        <f t="shared" si="46"/>
        <v>0</v>
      </c>
      <c r="V631" s="307">
        <f t="shared" si="47"/>
        <v>0</v>
      </c>
      <c r="W631" s="307">
        <f t="shared" si="48"/>
        <v>0</v>
      </c>
      <c r="X631" s="307">
        <f t="shared" si="49"/>
        <v>0</v>
      </c>
      <c r="Y631" s="308">
        <f t="shared" si="50"/>
        <v>0</v>
      </c>
      <c r="Z631" s="377">
        <f>SUM(Detailed_budget_table[[#This Row],[Y1 Total Cost Budget Line]:[Y5 Total Cost Budget Line]])</f>
        <v>0</v>
      </c>
    </row>
    <row r="632" spans="2:26" ht="15" customHeight="1">
      <c r="B632" s="302"/>
      <c r="C632" s="71"/>
      <c r="D632" s="71"/>
      <c r="E632" s="71"/>
      <c r="F632" s="71"/>
      <c r="G632" s="71"/>
      <c r="H632" s="71"/>
      <c r="I632" s="368">
        <f>IF(Detailed_budget_table[[#This Row],[Unit Cost Available?]]="Yes",IFERROR(INDEX(unit_cost,MATCH(Detailed_budget_table[[#This Row],[Cost Item]],cost_item_lookup,0)),""),0)</f>
        <v>0</v>
      </c>
      <c r="J632" s="368">
        <f>IF(H632="Yes",IF(G632="","",INDEX(cost_item_lookup_table[Cost Unit],(MATCH(G632,cost_item_lookup_table[Cost Item],0)))),0)</f>
        <v>0</v>
      </c>
      <c r="K632" s="305"/>
      <c r="L632" s="305"/>
      <c r="M632" s="305"/>
      <c r="N632" s="305"/>
      <c r="O632" s="305"/>
      <c r="P632" s="305"/>
      <c r="Q632" s="305"/>
      <c r="R632" s="305"/>
      <c r="S632" s="305"/>
      <c r="T632" s="305"/>
      <c r="U632" s="307">
        <f t="shared" si="46"/>
        <v>0</v>
      </c>
      <c r="V632" s="307">
        <f t="shared" si="47"/>
        <v>0</v>
      </c>
      <c r="W632" s="307">
        <f t="shared" si="48"/>
        <v>0</v>
      </c>
      <c r="X632" s="307">
        <f t="shared" si="49"/>
        <v>0</v>
      </c>
      <c r="Y632" s="308">
        <f t="shared" si="50"/>
        <v>0</v>
      </c>
      <c r="Z632" s="377">
        <f>SUM(Detailed_budget_table[[#This Row],[Y1 Total Cost Budget Line]:[Y5 Total Cost Budget Line]])</f>
        <v>0</v>
      </c>
    </row>
    <row r="633" spans="2:26" ht="15" customHeight="1">
      <c r="B633" s="302"/>
      <c r="C633" s="71"/>
      <c r="D633" s="71"/>
      <c r="E633" s="71"/>
      <c r="F633" s="71"/>
      <c r="G633" s="71"/>
      <c r="H633" s="71"/>
      <c r="I633" s="368">
        <f>IF(Detailed_budget_table[[#This Row],[Unit Cost Available?]]="Yes",IFERROR(INDEX(unit_cost,MATCH(Detailed_budget_table[[#This Row],[Cost Item]],cost_item_lookup,0)),""),0)</f>
        <v>0</v>
      </c>
      <c r="J633" s="368">
        <f>IF(H633="Yes",IF(G633="","",INDEX(cost_item_lookup_table[Cost Unit],(MATCH(G633,cost_item_lookup_table[Cost Item],0)))),0)</f>
        <v>0</v>
      </c>
      <c r="K633" s="305"/>
      <c r="L633" s="305"/>
      <c r="M633" s="305"/>
      <c r="N633" s="305"/>
      <c r="O633" s="305"/>
      <c r="P633" s="305"/>
      <c r="Q633" s="305"/>
      <c r="R633" s="305"/>
      <c r="S633" s="305"/>
      <c r="T633" s="305"/>
      <c r="U633" s="307">
        <f t="shared" si="46"/>
        <v>0</v>
      </c>
      <c r="V633" s="307">
        <f t="shared" si="47"/>
        <v>0</v>
      </c>
      <c r="W633" s="307">
        <f t="shared" si="48"/>
        <v>0</v>
      </c>
      <c r="X633" s="307">
        <f t="shared" si="49"/>
        <v>0</v>
      </c>
      <c r="Y633" s="308">
        <f t="shared" si="50"/>
        <v>0</v>
      </c>
      <c r="Z633" s="377">
        <f>SUM(Detailed_budget_table[[#This Row],[Y1 Total Cost Budget Line]:[Y5 Total Cost Budget Line]])</f>
        <v>0</v>
      </c>
    </row>
    <row r="634" spans="2:26" ht="15" customHeight="1">
      <c r="B634" s="302"/>
      <c r="C634" s="71"/>
      <c r="D634" s="71"/>
      <c r="E634" s="71"/>
      <c r="F634" s="71"/>
      <c r="G634" s="71"/>
      <c r="H634" s="71"/>
      <c r="I634" s="368">
        <f>IF(Detailed_budget_table[[#This Row],[Unit Cost Available?]]="Yes",IFERROR(INDEX(unit_cost,MATCH(Detailed_budget_table[[#This Row],[Cost Item]],cost_item_lookup,0)),""),0)</f>
        <v>0</v>
      </c>
      <c r="J634" s="368">
        <f>IF(H634="Yes",IF(G634="","",INDEX(cost_item_lookup_table[Cost Unit],(MATCH(G634,cost_item_lookup_table[Cost Item],0)))),0)</f>
        <v>0</v>
      </c>
      <c r="K634" s="305"/>
      <c r="L634" s="305"/>
      <c r="M634" s="305"/>
      <c r="N634" s="305"/>
      <c r="O634" s="305"/>
      <c r="P634" s="305"/>
      <c r="Q634" s="305"/>
      <c r="R634" s="305"/>
      <c r="S634" s="305"/>
      <c r="T634" s="305"/>
      <c r="U634" s="307">
        <f t="shared" si="46"/>
        <v>0</v>
      </c>
      <c r="V634" s="307">
        <f t="shared" si="47"/>
        <v>0</v>
      </c>
      <c r="W634" s="307">
        <f t="shared" si="48"/>
        <v>0</v>
      </c>
      <c r="X634" s="307">
        <f t="shared" si="49"/>
        <v>0</v>
      </c>
      <c r="Y634" s="308">
        <f t="shared" si="50"/>
        <v>0</v>
      </c>
      <c r="Z634" s="377">
        <f>SUM(Detailed_budget_table[[#This Row],[Y1 Total Cost Budget Line]:[Y5 Total Cost Budget Line]])</f>
        <v>0</v>
      </c>
    </row>
    <row r="635" spans="2:26" ht="15" customHeight="1">
      <c r="B635" s="302"/>
      <c r="C635" s="71"/>
      <c r="D635" s="71"/>
      <c r="E635" s="71"/>
      <c r="F635" s="71"/>
      <c r="G635" s="71"/>
      <c r="H635" s="71"/>
      <c r="I635" s="368">
        <f>IF(Detailed_budget_table[[#This Row],[Unit Cost Available?]]="Yes",IFERROR(INDEX(unit_cost,MATCH(Detailed_budget_table[[#This Row],[Cost Item]],cost_item_lookup,0)),""),0)</f>
        <v>0</v>
      </c>
      <c r="J635" s="368">
        <f>IF(H635="Yes",IF(G635="","",INDEX(cost_item_lookup_table[Cost Unit],(MATCH(G635,cost_item_lookup_table[Cost Item],0)))),0)</f>
        <v>0</v>
      </c>
      <c r="K635" s="305"/>
      <c r="L635" s="305"/>
      <c r="M635" s="305"/>
      <c r="N635" s="305"/>
      <c r="O635" s="305"/>
      <c r="P635" s="305"/>
      <c r="Q635" s="305"/>
      <c r="R635" s="305"/>
      <c r="S635" s="305"/>
      <c r="T635" s="305"/>
      <c r="U635" s="307">
        <f t="shared" si="46"/>
        <v>0</v>
      </c>
      <c r="V635" s="307">
        <f t="shared" si="47"/>
        <v>0</v>
      </c>
      <c r="W635" s="307">
        <f t="shared" si="48"/>
        <v>0</v>
      </c>
      <c r="X635" s="307">
        <f t="shared" si="49"/>
        <v>0</v>
      </c>
      <c r="Y635" s="308">
        <f t="shared" si="50"/>
        <v>0</v>
      </c>
      <c r="Z635" s="377">
        <f>SUM(Detailed_budget_table[[#This Row],[Y1 Total Cost Budget Line]:[Y5 Total Cost Budget Line]])</f>
        <v>0</v>
      </c>
    </row>
    <row r="636" spans="2:26" ht="15" customHeight="1">
      <c r="B636" s="302"/>
      <c r="C636" s="71"/>
      <c r="D636" s="71"/>
      <c r="E636" s="71"/>
      <c r="F636" s="71"/>
      <c r="G636" s="71"/>
      <c r="H636" s="71"/>
      <c r="I636" s="368">
        <f>IF(Detailed_budget_table[[#This Row],[Unit Cost Available?]]="Yes",IFERROR(INDEX(unit_cost,MATCH(Detailed_budget_table[[#This Row],[Cost Item]],cost_item_lookup,0)),""),0)</f>
        <v>0</v>
      </c>
      <c r="J636" s="368">
        <f>IF(H636="Yes",IF(G636="","",INDEX(cost_item_lookup_table[Cost Unit],(MATCH(G636,cost_item_lookup_table[Cost Item],0)))),0)</f>
        <v>0</v>
      </c>
      <c r="K636" s="305"/>
      <c r="L636" s="305"/>
      <c r="M636" s="305"/>
      <c r="N636" s="305"/>
      <c r="O636" s="305"/>
      <c r="P636" s="305"/>
      <c r="Q636" s="305"/>
      <c r="R636" s="305"/>
      <c r="S636" s="305"/>
      <c r="T636" s="305"/>
      <c r="U636" s="307">
        <f t="shared" si="46"/>
        <v>0</v>
      </c>
      <c r="V636" s="307">
        <f t="shared" si="47"/>
        <v>0</v>
      </c>
      <c r="W636" s="307">
        <f t="shared" si="48"/>
        <v>0</v>
      </c>
      <c r="X636" s="307">
        <f t="shared" si="49"/>
        <v>0</v>
      </c>
      <c r="Y636" s="308">
        <f t="shared" si="50"/>
        <v>0</v>
      </c>
      <c r="Z636" s="377">
        <f>SUM(Detailed_budget_table[[#This Row],[Y1 Total Cost Budget Line]:[Y5 Total Cost Budget Line]])</f>
        <v>0</v>
      </c>
    </row>
    <row r="637" spans="2:26" ht="15" customHeight="1">
      <c r="B637" s="302"/>
      <c r="C637" s="71"/>
      <c r="D637" s="71"/>
      <c r="E637" s="71"/>
      <c r="F637" s="71"/>
      <c r="G637" s="71"/>
      <c r="H637" s="71"/>
      <c r="I637" s="368">
        <f>IF(Detailed_budget_table[[#This Row],[Unit Cost Available?]]="Yes",IFERROR(INDEX(unit_cost,MATCH(Detailed_budget_table[[#This Row],[Cost Item]],cost_item_lookup,0)),""),0)</f>
        <v>0</v>
      </c>
      <c r="J637" s="368">
        <f>IF(H637="Yes",IF(G637="","",INDEX(cost_item_lookup_table[Cost Unit],(MATCH(G637,cost_item_lookup_table[Cost Item],0)))),0)</f>
        <v>0</v>
      </c>
      <c r="K637" s="305"/>
      <c r="L637" s="305"/>
      <c r="M637" s="305"/>
      <c r="N637" s="305"/>
      <c r="O637" s="305"/>
      <c r="P637" s="305"/>
      <c r="Q637" s="305"/>
      <c r="R637" s="305"/>
      <c r="S637" s="305"/>
      <c r="T637" s="305"/>
      <c r="U637" s="307">
        <f t="shared" si="46"/>
        <v>0</v>
      </c>
      <c r="V637" s="307">
        <f t="shared" si="47"/>
        <v>0</v>
      </c>
      <c r="W637" s="307">
        <f t="shared" si="48"/>
        <v>0</v>
      </c>
      <c r="X637" s="307">
        <f t="shared" si="49"/>
        <v>0</v>
      </c>
      <c r="Y637" s="308">
        <f t="shared" si="50"/>
        <v>0</v>
      </c>
      <c r="Z637" s="377">
        <f>SUM(Detailed_budget_table[[#This Row],[Y1 Total Cost Budget Line]:[Y5 Total Cost Budget Line]])</f>
        <v>0</v>
      </c>
    </row>
    <row r="638" spans="2:26" ht="15" customHeight="1">
      <c r="B638" s="302"/>
      <c r="C638" s="71"/>
      <c r="D638" s="71"/>
      <c r="E638" s="71"/>
      <c r="F638" s="71"/>
      <c r="G638" s="71"/>
      <c r="H638" s="71"/>
      <c r="I638" s="368">
        <f>IF(Detailed_budget_table[[#This Row],[Unit Cost Available?]]="Yes",IFERROR(INDEX(unit_cost,MATCH(Detailed_budget_table[[#This Row],[Cost Item]],cost_item_lookup,0)),""),0)</f>
        <v>0</v>
      </c>
      <c r="J638" s="368">
        <f>IF(H638="Yes",IF(G638="","",INDEX(cost_item_lookup_table[Cost Unit],(MATCH(G638,cost_item_lookup_table[Cost Item],0)))),0)</f>
        <v>0</v>
      </c>
      <c r="K638" s="305"/>
      <c r="L638" s="305"/>
      <c r="M638" s="305"/>
      <c r="N638" s="305"/>
      <c r="O638" s="305"/>
      <c r="P638" s="305"/>
      <c r="Q638" s="305"/>
      <c r="R638" s="305"/>
      <c r="S638" s="305"/>
      <c r="T638" s="305"/>
      <c r="U638" s="307">
        <f t="shared" si="46"/>
        <v>0</v>
      </c>
      <c r="V638" s="307">
        <f t="shared" si="47"/>
        <v>0</v>
      </c>
      <c r="W638" s="307">
        <f t="shared" si="48"/>
        <v>0</v>
      </c>
      <c r="X638" s="307">
        <f t="shared" si="49"/>
        <v>0</v>
      </c>
      <c r="Y638" s="308">
        <f t="shared" si="50"/>
        <v>0</v>
      </c>
      <c r="Z638" s="377">
        <f>SUM(Detailed_budget_table[[#This Row],[Y1 Total Cost Budget Line]:[Y5 Total Cost Budget Line]])</f>
        <v>0</v>
      </c>
    </row>
    <row r="639" spans="2:26" ht="15" customHeight="1">
      <c r="B639" s="302"/>
      <c r="C639" s="71"/>
      <c r="D639" s="71"/>
      <c r="E639" s="71"/>
      <c r="F639" s="71"/>
      <c r="G639" s="71"/>
      <c r="H639" s="71"/>
      <c r="I639" s="368">
        <f>IF(Detailed_budget_table[[#This Row],[Unit Cost Available?]]="Yes",IFERROR(INDEX(unit_cost,MATCH(Detailed_budget_table[[#This Row],[Cost Item]],cost_item_lookup,0)),""),0)</f>
        <v>0</v>
      </c>
      <c r="J639" s="368">
        <f>IF(H639="Yes",IF(G639="","",INDEX(cost_item_lookup_table[Cost Unit],(MATCH(G639,cost_item_lookup_table[Cost Item],0)))),0)</f>
        <v>0</v>
      </c>
      <c r="K639" s="305"/>
      <c r="L639" s="305"/>
      <c r="M639" s="305"/>
      <c r="N639" s="305"/>
      <c r="O639" s="305"/>
      <c r="P639" s="305"/>
      <c r="Q639" s="305"/>
      <c r="R639" s="305"/>
      <c r="S639" s="305"/>
      <c r="T639" s="305"/>
      <c r="U639" s="307">
        <f t="shared" si="46"/>
        <v>0</v>
      </c>
      <c r="V639" s="307">
        <f t="shared" si="47"/>
        <v>0</v>
      </c>
      <c r="W639" s="307">
        <f t="shared" si="48"/>
        <v>0</v>
      </c>
      <c r="X639" s="307">
        <f t="shared" si="49"/>
        <v>0</v>
      </c>
      <c r="Y639" s="308">
        <f t="shared" si="50"/>
        <v>0</v>
      </c>
      <c r="Z639" s="377">
        <f>SUM(Detailed_budget_table[[#This Row],[Y1 Total Cost Budget Line]:[Y5 Total Cost Budget Line]])</f>
        <v>0</v>
      </c>
    </row>
    <row r="640" spans="2:26" ht="15" customHeight="1">
      <c r="B640" s="302"/>
      <c r="C640" s="71"/>
      <c r="D640" s="71"/>
      <c r="E640" s="71"/>
      <c r="F640" s="71"/>
      <c r="G640" s="71"/>
      <c r="H640" s="71"/>
      <c r="I640" s="368">
        <f>IF(Detailed_budget_table[[#This Row],[Unit Cost Available?]]="Yes",IFERROR(INDEX(unit_cost,MATCH(Detailed_budget_table[[#This Row],[Cost Item]],cost_item_lookup,0)),""),0)</f>
        <v>0</v>
      </c>
      <c r="J640" s="368">
        <f>IF(H640="Yes",IF(G640="","",INDEX(cost_item_lookup_table[Cost Unit],(MATCH(G640,cost_item_lookup_table[Cost Item],0)))),0)</f>
        <v>0</v>
      </c>
      <c r="K640" s="305"/>
      <c r="L640" s="305"/>
      <c r="M640" s="305"/>
      <c r="N640" s="305"/>
      <c r="O640" s="305"/>
      <c r="P640" s="305"/>
      <c r="Q640" s="305"/>
      <c r="R640" s="305"/>
      <c r="S640" s="305"/>
      <c r="T640" s="305"/>
      <c r="U640" s="307">
        <f t="shared" si="46"/>
        <v>0</v>
      </c>
      <c r="V640" s="307">
        <f t="shared" si="47"/>
        <v>0</v>
      </c>
      <c r="W640" s="307">
        <f t="shared" si="48"/>
        <v>0</v>
      </c>
      <c r="X640" s="307">
        <f t="shared" si="49"/>
        <v>0</v>
      </c>
      <c r="Y640" s="308">
        <f t="shared" si="50"/>
        <v>0</v>
      </c>
      <c r="Z640" s="377">
        <f>SUM(Detailed_budget_table[[#This Row],[Y1 Total Cost Budget Line]:[Y5 Total Cost Budget Line]])</f>
        <v>0</v>
      </c>
    </row>
    <row r="641" spans="2:26" ht="15" customHeight="1">
      <c r="B641" s="302"/>
      <c r="C641" s="71"/>
      <c r="D641" s="71"/>
      <c r="E641" s="71"/>
      <c r="F641" s="71"/>
      <c r="G641" s="71"/>
      <c r="H641" s="71"/>
      <c r="I641" s="368">
        <f>IF(Detailed_budget_table[[#This Row],[Unit Cost Available?]]="Yes",IFERROR(INDEX(unit_cost,MATCH(Detailed_budget_table[[#This Row],[Cost Item]],cost_item_lookup,0)),""),0)</f>
        <v>0</v>
      </c>
      <c r="J641" s="368">
        <f>IF(H641="Yes",IF(G641="","",INDEX(cost_item_lookup_table[Cost Unit],(MATCH(G641,cost_item_lookup_table[Cost Item],0)))),0)</f>
        <v>0</v>
      </c>
      <c r="K641" s="305"/>
      <c r="L641" s="305"/>
      <c r="M641" s="305"/>
      <c r="N641" s="305"/>
      <c r="O641" s="305"/>
      <c r="P641" s="305"/>
      <c r="Q641" s="305"/>
      <c r="R641" s="305"/>
      <c r="S641" s="305"/>
      <c r="T641" s="305"/>
      <c r="U641" s="307">
        <f t="shared" si="46"/>
        <v>0</v>
      </c>
      <c r="V641" s="307">
        <f t="shared" si="47"/>
        <v>0</v>
      </c>
      <c r="W641" s="307">
        <f t="shared" si="48"/>
        <v>0</v>
      </c>
      <c r="X641" s="307">
        <f t="shared" si="49"/>
        <v>0</v>
      </c>
      <c r="Y641" s="308">
        <f t="shared" si="50"/>
        <v>0</v>
      </c>
      <c r="Z641" s="377">
        <f>SUM(Detailed_budget_table[[#This Row],[Y1 Total Cost Budget Line]:[Y5 Total Cost Budget Line]])</f>
        <v>0</v>
      </c>
    </row>
    <row r="642" spans="2:26" ht="15" customHeight="1">
      <c r="B642" s="302"/>
      <c r="C642" s="71"/>
      <c r="D642" s="71"/>
      <c r="E642" s="71"/>
      <c r="F642" s="71"/>
      <c r="G642" s="71"/>
      <c r="H642" s="71"/>
      <c r="I642" s="368">
        <f>IF(Detailed_budget_table[[#This Row],[Unit Cost Available?]]="Yes",IFERROR(INDEX(unit_cost,MATCH(Detailed_budget_table[[#This Row],[Cost Item]],cost_item_lookup,0)),""),0)</f>
        <v>0</v>
      </c>
      <c r="J642" s="368">
        <f>IF(H642="Yes",IF(G642="","",INDEX(cost_item_lookup_table[Cost Unit],(MATCH(G642,cost_item_lookup_table[Cost Item],0)))),0)</f>
        <v>0</v>
      </c>
      <c r="K642" s="305"/>
      <c r="L642" s="305"/>
      <c r="M642" s="305"/>
      <c r="N642" s="305"/>
      <c r="O642" s="305"/>
      <c r="P642" s="305"/>
      <c r="Q642" s="305"/>
      <c r="R642" s="305"/>
      <c r="S642" s="305"/>
      <c r="T642" s="305"/>
      <c r="U642" s="307">
        <f t="shared" si="46"/>
        <v>0</v>
      </c>
      <c r="V642" s="307">
        <f t="shared" si="47"/>
        <v>0</v>
      </c>
      <c r="W642" s="307">
        <f t="shared" si="48"/>
        <v>0</v>
      </c>
      <c r="X642" s="307">
        <f t="shared" si="49"/>
        <v>0</v>
      </c>
      <c r="Y642" s="308">
        <f t="shared" si="50"/>
        <v>0</v>
      </c>
      <c r="Z642" s="377">
        <f>SUM(Detailed_budget_table[[#This Row],[Y1 Total Cost Budget Line]:[Y5 Total Cost Budget Line]])</f>
        <v>0</v>
      </c>
    </row>
    <row r="643" spans="2:26" ht="15" customHeight="1">
      <c r="B643" s="302"/>
      <c r="C643" s="71"/>
      <c r="D643" s="71"/>
      <c r="E643" s="71"/>
      <c r="F643" s="71"/>
      <c r="G643" s="71"/>
      <c r="H643" s="71"/>
      <c r="I643" s="368">
        <f>IF(Detailed_budget_table[[#This Row],[Unit Cost Available?]]="Yes",IFERROR(INDEX(unit_cost,MATCH(Detailed_budget_table[[#This Row],[Cost Item]],cost_item_lookup,0)),""),0)</f>
        <v>0</v>
      </c>
      <c r="J643" s="368">
        <f>IF(H643="Yes",IF(G643="","",INDEX(cost_item_lookup_table[Cost Unit],(MATCH(G643,cost_item_lookup_table[Cost Item],0)))),0)</f>
        <v>0</v>
      </c>
      <c r="K643" s="305"/>
      <c r="L643" s="305"/>
      <c r="M643" s="305"/>
      <c r="N643" s="305"/>
      <c r="O643" s="305"/>
      <c r="P643" s="305"/>
      <c r="Q643" s="305"/>
      <c r="R643" s="305"/>
      <c r="S643" s="305"/>
      <c r="T643" s="305"/>
      <c r="U643" s="307">
        <f t="shared" si="46"/>
        <v>0</v>
      </c>
      <c r="V643" s="307">
        <f t="shared" si="47"/>
        <v>0</v>
      </c>
      <c r="W643" s="307">
        <f t="shared" si="48"/>
        <v>0</v>
      </c>
      <c r="X643" s="307">
        <f t="shared" si="49"/>
        <v>0</v>
      </c>
      <c r="Y643" s="308">
        <f t="shared" si="50"/>
        <v>0</v>
      </c>
      <c r="Z643" s="377">
        <f>SUM(Detailed_budget_table[[#This Row],[Y1 Total Cost Budget Line]:[Y5 Total Cost Budget Line]])</f>
        <v>0</v>
      </c>
    </row>
    <row r="644" spans="2:26" ht="15" customHeight="1">
      <c r="B644" s="302"/>
      <c r="C644" s="71"/>
      <c r="D644" s="71"/>
      <c r="E644" s="71"/>
      <c r="F644" s="71"/>
      <c r="G644" s="71"/>
      <c r="H644" s="71"/>
      <c r="I644" s="368">
        <f>IF(Detailed_budget_table[[#This Row],[Unit Cost Available?]]="Yes",IFERROR(INDEX(unit_cost,MATCH(Detailed_budget_table[[#This Row],[Cost Item]],cost_item_lookup,0)),""),0)</f>
        <v>0</v>
      </c>
      <c r="J644" s="368">
        <f>IF(H644="Yes",IF(G644="","",INDEX(cost_item_lookup_table[Cost Unit],(MATCH(G644,cost_item_lookup_table[Cost Item],0)))),0)</f>
        <v>0</v>
      </c>
      <c r="K644" s="305"/>
      <c r="L644" s="305"/>
      <c r="M644" s="305"/>
      <c r="N644" s="305"/>
      <c r="O644" s="305"/>
      <c r="P644" s="305"/>
      <c r="Q644" s="305"/>
      <c r="R644" s="305"/>
      <c r="S644" s="305"/>
      <c r="T644" s="305"/>
      <c r="U644" s="307">
        <f t="shared" si="46"/>
        <v>0</v>
      </c>
      <c r="V644" s="307">
        <f t="shared" si="47"/>
        <v>0</v>
      </c>
      <c r="W644" s="307">
        <f t="shared" si="48"/>
        <v>0</v>
      </c>
      <c r="X644" s="307">
        <f t="shared" si="49"/>
        <v>0</v>
      </c>
      <c r="Y644" s="308">
        <f t="shared" si="50"/>
        <v>0</v>
      </c>
      <c r="Z644" s="377">
        <f>SUM(Detailed_budget_table[[#This Row],[Y1 Total Cost Budget Line]:[Y5 Total Cost Budget Line]])</f>
        <v>0</v>
      </c>
    </row>
    <row r="645" spans="2:26" ht="15" customHeight="1">
      <c r="B645" s="302"/>
      <c r="C645" s="71"/>
      <c r="D645" s="71"/>
      <c r="E645" s="71"/>
      <c r="F645" s="71"/>
      <c r="G645" s="71"/>
      <c r="H645" s="71"/>
      <c r="I645" s="368">
        <f>IF(Detailed_budget_table[[#This Row],[Unit Cost Available?]]="Yes",IFERROR(INDEX(unit_cost,MATCH(Detailed_budget_table[[#This Row],[Cost Item]],cost_item_lookup,0)),""),0)</f>
        <v>0</v>
      </c>
      <c r="J645" s="368">
        <f>IF(H645="Yes",IF(G645="","",INDEX(cost_item_lookup_table[Cost Unit],(MATCH(G645,cost_item_lookup_table[Cost Item],0)))),0)</f>
        <v>0</v>
      </c>
      <c r="K645" s="305"/>
      <c r="L645" s="305"/>
      <c r="M645" s="305"/>
      <c r="N645" s="305"/>
      <c r="O645" s="305"/>
      <c r="P645" s="305"/>
      <c r="Q645" s="305"/>
      <c r="R645" s="305"/>
      <c r="S645" s="305"/>
      <c r="T645" s="305"/>
      <c r="U645" s="307">
        <f t="shared" si="46"/>
        <v>0</v>
      </c>
      <c r="V645" s="307">
        <f t="shared" si="47"/>
        <v>0</v>
      </c>
      <c r="W645" s="307">
        <f t="shared" si="48"/>
        <v>0</v>
      </c>
      <c r="X645" s="307">
        <f t="shared" si="49"/>
        <v>0</v>
      </c>
      <c r="Y645" s="308">
        <f t="shared" si="50"/>
        <v>0</v>
      </c>
      <c r="Z645" s="377">
        <f>SUM(Detailed_budget_table[[#This Row],[Y1 Total Cost Budget Line]:[Y5 Total Cost Budget Line]])</f>
        <v>0</v>
      </c>
    </row>
    <row r="646" spans="2:26" ht="15" customHeight="1">
      <c r="B646" s="302"/>
      <c r="C646" s="71"/>
      <c r="D646" s="71"/>
      <c r="E646" s="71"/>
      <c r="F646" s="71"/>
      <c r="G646" s="71"/>
      <c r="H646" s="71"/>
      <c r="I646" s="368">
        <f>IF(Detailed_budget_table[[#This Row],[Unit Cost Available?]]="Yes",IFERROR(INDEX(unit_cost,MATCH(Detailed_budget_table[[#This Row],[Cost Item]],cost_item_lookup,0)),""),0)</f>
        <v>0</v>
      </c>
      <c r="J646" s="368">
        <f>IF(H646="Yes",IF(G646="","",INDEX(cost_item_lookup_table[Cost Unit],(MATCH(G646,cost_item_lookup_table[Cost Item],0)))),0)</f>
        <v>0</v>
      </c>
      <c r="K646" s="305"/>
      <c r="L646" s="305"/>
      <c r="M646" s="305"/>
      <c r="N646" s="305"/>
      <c r="O646" s="305"/>
      <c r="P646" s="305"/>
      <c r="Q646" s="305"/>
      <c r="R646" s="305"/>
      <c r="S646" s="305"/>
      <c r="T646" s="305"/>
      <c r="U646" s="307">
        <f t="shared" si="46"/>
        <v>0</v>
      </c>
      <c r="V646" s="307">
        <f t="shared" si="47"/>
        <v>0</v>
      </c>
      <c r="W646" s="307">
        <f t="shared" si="48"/>
        <v>0</v>
      </c>
      <c r="X646" s="307">
        <f t="shared" si="49"/>
        <v>0</v>
      </c>
      <c r="Y646" s="308">
        <f t="shared" si="50"/>
        <v>0</v>
      </c>
      <c r="Z646" s="377">
        <f>SUM(Detailed_budget_table[[#This Row],[Y1 Total Cost Budget Line]:[Y5 Total Cost Budget Line]])</f>
        <v>0</v>
      </c>
    </row>
    <row r="647" spans="2:26" ht="15" customHeight="1">
      <c r="B647" s="302"/>
      <c r="C647" s="71"/>
      <c r="D647" s="71"/>
      <c r="E647" s="71"/>
      <c r="F647" s="71"/>
      <c r="G647" s="71"/>
      <c r="H647" s="71"/>
      <c r="I647" s="368">
        <f>IF(Detailed_budget_table[[#This Row],[Unit Cost Available?]]="Yes",IFERROR(INDEX(unit_cost,MATCH(Detailed_budget_table[[#This Row],[Cost Item]],cost_item_lookup,0)),""),0)</f>
        <v>0</v>
      </c>
      <c r="J647" s="368">
        <f>IF(H647="Yes",IF(G647="","",INDEX(cost_item_lookup_table[Cost Unit],(MATCH(G647,cost_item_lookup_table[Cost Item],0)))),0)</f>
        <v>0</v>
      </c>
      <c r="K647" s="305"/>
      <c r="L647" s="305"/>
      <c r="M647" s="305"/>
      <c r="N647" s="305"/>
      <c r="O647" s="305"/>
      <c r="P647" s="305"/>
      <c r="Q647" s="305"/>
      <c r="R647" s="305"/>
      <c r="S647" s="305"/>
      <c r="T647" s="305"/>
      <c r="U647" s="307">
        <f t="shared" ref="U647:U710" si="51">IF(IF(OR(K647="",L647="",$I647=""),"",K647*L647*$I647)="",0,K647*L647*$I647)</f>
        <v>0</v>
      </c>
      <c r="V647" s="307">
        <f t="shared" ref="V647:V710" si="52">IF(IF(OR(M647="",N647="",$I647=""),"",M647*N647*$I647)="",0,M647*N647*$I647)</f>
        <v>0</v>
      </c>
      <c r="W647" s="307">
        <f t="shared" ref="W647:W710" si="53">IF(IF(OR(O647="",P647="",$I647=""),"",O647*P647*$I647)="",0,O647*P647*$I647)</f>
        <v>0</v>
      </c>
      <c r="X647" s="307">
        <f t="shared" ref="X647:X710" si="54">IF(IF(OR(Q647="",R647="",$I647=""),"",Q647*R647*$I647)="",0,Q647*R647*$I647)</f>
        <v>0</v>
      </c>
      <c r="Y647" s="308">
        <f t="shared" ref="Y647:Y710" si="55">IF(IF(OR(S647="",T647="",$I647=""),"",S647*T647*$I647)="",0,S647*T647*$I647)</f>
        <v>0</v>
      </c>
      <c r="Z647" s="377">
        <f>SUM(Detailed_budget_table[[#This Row],[Y1 Total Cost Budget Line]:[Y5 Total Cost Budget Line]])</f>
        <v>0</v>
      </c>
    </row>
    <row r="648" spans="2:26" ht="15" customHeight="1">
      <c r="B648" s="302"/>
      <c r="C648" s="71"/>
      <c r="D648" s="71"/>
      <c r="E648" s="71"/>
      <c r="F648" s="71"/>
      <c r="G648" s="71"/>
      <c r="H648" s="71"/>
      <c r="I648" s="368">
        <f>IF(Detailed_budget_table[[#This Row],[Unit Cost Available?]]="Yes",IFERROR(INDEX(unit_cost,MATCH(Detailed_budget_table[[#This Row],[Cost Item]],cost_item_lookup,0)),""),0)</f>
        <v>0</v>
      </c>
      <c r="J648" s="368">
        <f>IF(H648="Yes",IF(G648="","",INDEX(cost_item_lookup_table[Cost Unit],(MATCH(G648,cost_item_lookup_table[Cost Item],0)))),0)</f>
        <v>0</v>
      </c>
      <c r="K648" s="305"/>
      <c r="L648" s="305"/>
      <c r="M648" s="305"/>
      <c r="N648" s="305"/>
      <c r="O648" s="305"/>
      <c r="P648" s="305"/>
      <c r="Q648" s="305"/>
      <c r="R648" s="305"/>
      <c r="S648" s="305"/>
      <c r="T648" s="305"/>
      <c r="U648" s="307">
        <f t="shared" si="51"/>
        <v>0</v>
      </c>
      <c r="V648" s="307">
        <f t="shared" si="52"/>
        <v>0</v>
      </c>
      <c r="W648" s="307">
        <f t="shared" si="53"/>
        <v>0</v>
      </c>
      <c r="X648" s="307">
        <f t="shared" si="54"/>
        <v>0</v>
      </c>
      <c r="Y648" s="308">
        <f t="shared" si="55"/>
        <v>0</v>
      </c>
      <c r="Z648" s="377">
        <f>SUM(Detailed_budget_table[[#This Row],[Y1 Total Cost Budget Line]:[Y5 Total Cost Budget Line]])</f>
        <v>0</v>
      </c>
    </row>
    <row r="649" spans="2:26" ht="15" customHeight="1">
      <c r="B649" s="302"/>
      <c r="C649" s="71"/>
      <c r="D649" s="71"/>
      <c r="E649" s="71"/>
      <c r="F649" s="71"/>
      <c r="G649" s="71"/>
      <c r="H649" s="71"/>
      <c r="I649" s="368">
        <f>IF(Detailed_budget_table[[#This Row],[Unit Cost Available?]]="Yes",IFERROR(INDEX(unit_cost,MATCH(Detailed_budget_table[[#This Row],[Cost Item]],cost_item_lookup,0)),""),0)</f>
        <v>0</v>
      </c>
      <c r="J649" s="368">
        <f>IF(H649="Yes",IF(G649="","",INDEX(cost_item_lookup_table[Cost Unit],(MATCH(G649,cost_item_lookup_table[Cost Item],0)))),0)</f>
        <v>0</v>
      </c>
      <c r="K649" s="305"/>
      <c r="L649" s="305"/>
      <c r="M649" s="305"/>
      <c r="N649" s="305"/>
      <c r="O649" s="305"/>
      <c r="P649" s="305"/>
      <c r="Q649" s="305"/>
      <c r="R649" s="305"/>
      <c r="S649" s="305"/>
      <c r="T649" s="305"/>
      <c r="U649" s="307">
        <f t="shared" si="51"/>
        <v>0</v>
      </c>
      <c r="V649" s="307">
        <f t="shared" si="52"/>
        <v>0</v>
      </c>
      <c r="W649" s="307">
        <f t="shared" si="53"/>
        <v>0</v>
      </c>
      <c r="X649" s="307">
        <f t="shared" si="54"/>
        <v>0</v>
      </c>
      <c r="Y649" s="308">
        <f t="shared" si="55"/>
        <v>0</v>
      </c>
      <c r="Z649" s="377">
        <f>SUM(Detailed_budget_table[[#This Row],[Y1 Total Cost Budget Line]:[Y5 Total Cost Budget Line]])</f>
        <v>0</v>
      </c>
    </row>
    <row r="650" spans="2:26" ht="15" customHeight="1">
      <c r="B650" s="302"/>
      <c r="C650" s="71"/>
      <c r="D650" s="71"/>
      <c r="E650" s="71"/>
      <c r="F650" s="71"/>
      <c r="G650" s="71"/>
      <c r="H650" s="71"/>
      <c r="I650" s="368">
        <f>IF(Detailed_budget_table[[#This Row],[Unit Cost Available?]]="Yes",IFERROR(INDEX(unit_cost,MATCH(Detailed_budget_table[[#This Row],[Cost Item]],cost_item_lookup,0)),""),0)</f>
        <v>0</v>
      </c>
      <c r="J650" s="368">
        <f>IF(H650="Yes",IF(G650="","",INDEX(cost_item_lookup_table[Cost Unit],(MATCH(G650,cost_item_lookup_table[Cost Item],0)))),0)</f>
        <v>0</v>
      </c>
      <c r="K650" s="305"/>
      <c r="L650" s="305"/>
      <c r="M650" s="305"/>
      <c r="N650" s="305"/>
      <c r="O650" s="305"/>
      <c r="P650" s="305"/>
      <c r="Q650" s="305"/>
      <c r="R650" s="305"/>
      <c r="S650" s="305"/>
      <c r="T650" s="305"/>
      <c r="U650" s="307">
        <f t="shared" si="51"/>
        <v>0</v>
      </c>
      <c r="V650" s="307">
        <f t="shared" si="52"/>
        <v>0</v>
      </c>
      <c r="W650" s="307">
        <f t="shared" si="53"/>
        <v>0</v>
      </c>
      <c r="X650" s="307">
        <f t="shared" si="54"/>
        <v>0</v>
      </c>
      <c r="Y650" s="308">
        <f t="shared" si="55"/>
        <v>0</v>
      </c>
      <c r="Z650" s="377">
        <f>SUM(Detailed_budget_table[[#This Row],[Y1 Total Cost Budget Line]:[Y5 Total Cost Budget Line]])</f>
        <v>0</v>
      </c>
    </row>
    <row r="651" spans="2:26" ht="15" customHeight="1">
      <c r="B651" s="302"/>
      <c r="C651" s="71"/>
      <c r="D651" s="71"/>
      <c r="E651" s="71"/>
      <c r="F651" s="71"/>
      <c r="G651" s="71"/>
      <c r="H651" s="71"/>
      <c r="I651" s="368">
        <f>IF(Detailed_budget_table[[#This Row],[Unit Cost Available?]]="Yes",IFERROR(INDEX(unit_cost,MATCH(Detailed_budget_table[[#This Row],[Cost Item]],cost_item_lookup,0)),""),0)</f>
        <v>0</v>
      </c>
      <c r="J651" s="368">
        <f>IF(H651="Yes",IF(G651="","",INDEX(cost_item_lookup_table[Cost Unit],(MATCH(G651,cost_item_lookup_table[Cost Item],0)))),0)</f>
        <v>0</v>
      </c>
      <c r="K651" s="305"/>
      <c r="L651" s="305"/>
      <c r="M651" s="305"/>
      <c r="N651" s="305"/>
      <c r="O651" s="305"/>
      <c r="P651" s="305"/>
      <c r="Q651" s="305"/>
      <c r="R651" s="305"/>
      <c r="S651" s="305"/>
      <c r="T651" s="305"/>
      <c r="U651" s="307">
        <f t="shared" si="51"/>
        <v>0</v>
      </c>
      <c r="V651" s="307">
        <f t="shared" si="52"/>
        <v>0</v>
      </c>
      <c r="W651" s="307">
        <f t="shared" si="53"/>
        <v>0</v>
      </c>
      <c r="X651" s="307">
        <f t="shared" si="54"/>
        <v>0</v>
      </c>
      <c r="Y651" s="308">
        <f t="shared" si="55"/>
        <v>0</v>
      </c>
      <c r="Z651" s="377">
        <f>SUM(Detailed_budget_table[[#This Row],[Y1 Total Cost Budget Line]:[Y5 Total Cost Budget Line]])</f>
        <v>0</v>
      </c>
    </row>
    <row r="652" spans="2:26" ht="15" customHeight="1">
      <c r="B652" s="302"/>
      <c r="C652" s="71"/>
      <c r="D652" s="71"/>
      <c r="E652" s="71"/>
      <c r="F652" s="71"/>
      <c r="G652" s="71"/>
      <c r="H652" s="71"/>
      <c r="I652" s="368">
        <f>IF(Detailed_budget_table[[#This Row],[Unit Cost Available?]]="Yes",IFERROR(INDEX(unit_cost,MATCH(Detailed_budget_table[[#This Row],[Cost Item]],cost_item_lookup,0)),""),0)</f>
        <v>0</v>
      </c>
      <c r="J652" s="368">
        <f>IF(H652="Yes",IF(G652="","",INDEX(cost_item_lookup_table[Cost Unit],(MATCH(G652,cost_item_lookup_table[Cost Item],0)))),0)</f>
        <v>0</v>
      </c>
      <c r="K652" s="305"/>
      <c r="L652" s="305"/>
      <c r="M652" s="305"/>
      <c r="N652" s="305"/>
      <c r="O652" s="305"/>
      <c r="P652" s="305"/>
      <c r="Q652" s="305"/>
      <c r="R652" s="305"/>
      <c r="S652" s="305"/>
      <c r="T652" s="305"/>
      <c r="U652" s="307">
        <f t="shared" si="51"/>
        <v>0</v>
      </c>
      <c r="V652" s="307">
        <f t="shared" si="52"/>
        <v>0</v>
      </c>
      <c r="W652" s="307">
        <f t="shared" si="53"/>
        <v>0</v>
      </c>
      <c r="X652" s="307">
        <f t="shared" si="54"/>
        <v>0</v>
      </c>
      <c r="Y652" s="308">
        <f t="shared" si="55"/>
        <v>0</v>
      </c>
      <c r="Z652" s="377">
        <f>SUM(Detailed_budget_table[[#This Row],[Y1 Total Cost Budget Line]:[Y5 Total Cost Budget Line]])</f>
        <v>0</v>
      </c>
    </row>
    <row r="653" spans="2:26" ht="15" customHeight="1">
      <c r="B653" s="302"/>
      <c r="C653" s="71"/>
      <c r="D653" s="71"/>
      <c r="E653" s="71"/>
      <c r="F653" s="71"/>
      <c r="G653" s="71"/>
      <c r="H653" s="71"/>
      <c r="I653" s="368">
        <f>IF(Detailed_budget_table[[#This Row],[Unit Cost Available?]]="Yes",IFERROR(INDEX(unit_cost,MATCH(Detailed_budget_table[[#This Row],[Cost Item]],cost_item_lookup,0)),""),0)</f>
        <v>0</v>
      </c>
      <c r="J653" s="368">
        <f>IF(H653="Yes",IF(G653="","",INDEX(cost_item_lookup_table[Cost Unit],(MATCH(G653,cost_item_lookup_table[Cost Item],0)))),0)</f>
        <v>0</v>
      </c>
      <c r="K653" s="305"/>
      <c r="L653" s="305"/>
      <c r="M653" s="305"/>
      <c r="N653" s="305"/>
      <c r="O653" s="305"/>
      <c r="P653" s="305"/>
      <c r="Q653" s="305"/>
      <c r="R653" s="305"/>
      <c r="S653" s="305"/>
      <c r="T653" s="305"/>
      <c r="U653" s="307">
        <f t="shared" si="51"/>
        <v>0</v>
      </c>
      <c r="V653" s="307">
        <f t="shared" si="52"/>
        <v>0</v>
      </c>
      <c r="W653" s="307">
        <f t="shared" si="53"/>
        <v>0</v>
      </c>
      <c r="X653" s="307">
        <f t="shared" si="54"/>
        <v>0</v>
      </c>
      <c r="Y653" s="308">
        <f t="shared" si="55"/>
        <v>0</v>
      </c>
      <c r="Z653" s="377">
        <f>SUM(Detailed_budget_table[[#This Row],[Y1 Total Cost Budget Line]:[Y5 Total Cost Budget Line]])</f>
        <v>0</v>
      </c>
    </row>
    <row r="654" spans="2:26" ht="15" customHeight="1">
      <c r="B654" s="302"/>
      <c r="C654" s="71"/>
      <c r="D654" s="71"/>
      <c r="E654" s="71"/>
      <c r="F654" s="71"/>
      <c r="G654" s="71"/>
      <c r="H654" s="71"/>
      <c r="I654" s="368">
        <f>IF(Detailed_budget_table[[#This Row],[Unit Cost Available?]]="Yes",IFERROR(INDEX(unit_cost,MATCH(Detailed_budget_table[[#This Row],[Cost Item]],cost_item_lookup,0)),""),0)</f>
        <v>0</v>
      </c>
      <c r="J654" s="368">
        <f>IF(H654="Yes",IF(G654="","",INDEX(cost_item_lookup_table[Cost Unit],(MATCH(G654,cost_item_lookup_table[Cost Item],0)))),0)</f>
        <v>0</v>
      </c>
      <c r="K654" s="305"/>
      <c r="L654" s="305"/>
      <c r="M654" s="305"/>
      <c r="N654" s="305"/>
      <c r="O654" s="305"/>
      <c r="P654" s="305"/>
      <c r="Q654" s="305"/>
      <c r="R654" s="305"/>
      <c r="S654" s="305"/>
      <c r="T654" s="305"/>
      <c r="U654" s="307">
        <f t="shared" si="51"/>
        <v>0</v>
      </c>
      <c r="V654" s="307">
        <f t="shared" si="52"/>
        <v>0</v>
      </c>
      <c r="W654" s="307">
        <f t="shared" si="53"/>
        <v>0</v>
      </c>
      <c r="X654" s="307">
        <f t="shared" si="54"/>
        <v>0</v>
      </c>
      <c r="Y654" s="308">
        <f t="shared" si="55"/>
        <v>0</v>
      </c>
      <c r="Z654" s="377">
        <f>SUM(Detailed_budget_table[[#This Row],[Y1 Total Cost Budget Line]:[Y5 Total Cost Budget Line]])</f>
        <v>0</v>
      </c>
    </row>
    <row r="655" spans="2:26" ht="15" customHeight="1">
      <c r="B655" s="302"/>
      <c r="C655" s="71"/>
      <c r="D655" s="71"/>
      <c r="E655" s="71"/>
      <c r="F655" s="71"/>
      <c r="G655" s="71"/>
      <c r="H655" s="71"/>
      <c r="I655" s="368">
        <f>IF(Detailed_budget_table[[#This Row],[Unit Cost Available?]]="Yes",IFERROR(INDEX(unit_cost,MATCH(Detailed_budget_table[[#This Row],[Cost Item]],cost_item_lookup,0)),""),0)</f>
        <v>0</v>
      </c>
      <c r="J655" s="368">
        <f>IF(H655="Yes",IF(G655="","",INDEX(cost_item_lookup_table[Cost Unit],(MATCH(G655,cost_item_lookup_table[Cost Item],0)))),0)</f>
        <v>0</v>
      </c>
      <c r="K655" s="305"/>
      <c r="L655" s="305"/>
      <c r="M655" s="305"/>
      <c r="N655" s="305"/>
      <c r="O655" s="305"/>
      <c r="P655" s="305"/>
      <c r="Q655" s="305"/>
      <c r="R655" s="305"/>
      <c r="S655" s="305"/>
      <c r="T655" s="305"/>
      <c r="U655" s="307">
        <f t="shared" si="51"/>
        <v>0</v>
      </c>
      <c r="V655" s="307">
        <f t="shared" si="52"/>
        <v>0</v>
      </c>
      <c r="W655" s="307">
        <f t="shared" si="53"/>
        <v>0</v>
      </c>
      <c r="X655" s="307">
        <f t="shared" si="54"/>
        <v>0</v>
      </c>
      <c r="Y655" s="308">
        <f t="shared" si="55"/>
        <v>0</v>
      </c>
      <c r="Z655" s="377">
        <f>SUM(Detailed_budget_table[[#This Row],[Y1 Total Cost Budget Line]:[Y5 Total Cost Budget Line]])</f>
        <v>0</v>
      </c>
    </row>
    <row r="656" spans="2:26" ht="15" customHeight="1">
      <c r="B656" s="302"/>
      <c r="C656" s="71"/>
      <c r="D656" s="71"/>
      <c r="E656" s="71"/>
      <c r="F656" s="71"/>
      <c r="G656" s="71"/>
      <c r="H656" s="71"/>
      <c r="I656" s="368">
        <f>IF(Detailed_budget_table[[#This Row],[Unit Cost Available?]]="Yes",IFERROR(INDEX(unit_cost,MATCH(Detailed_budget_table[[#This Row],[Cost Item]],cost_item_lookup,0)),""),0)</f>
        <v>0</v>
      </c>
      <c r="J656" s="368">
        <f>IF(H656="Yes",IF(G656="","",INDEX(cost_item_lookup_table[Cost Unit],(MATCH(G656,cost_item_lookup_table[Cost Item],0)))),0)</f>
        <v>0</v>
      </c>
      <c r="K656" s="305"/>
      <c r="L656" s="305"/>
      <c r="M656" s="305"/>
      <c r="N656" s="305"/>
      <c r="O656" s="305"/>
      <c r="P656" s="305"/>
      <c r="Q656" s="305"/>
      <c r="R656" s="305"/>
      <c r="S656" s="305"/>
      <c r="T656" s="305"/>
      <c r="U656" s="307">
        <f t="shared" si="51"/>
        <v>0</v>
      </c>
      <c r="V656" s="307">
        <f t="shared" si="52"/>
        <v>0</v>
      </c>
      <c r="W656" s="307">
        <f t="shared" si="53"/>
        <v>0</v>
      </c>
      <c r="X656" s="307">
        <f t="shared" si="54"/>
        <v>0</v>
      </c>
      <c r="Y656" s="308">
        <f t="shared" si="55"/>
        <v>0</v>
      </c>
      <c r="Z656" s="377">
        <f>SUM(Detailed_budget_table[[#This Row],[Y1 Total Cost Budget Line]:[Y5 Total Cost Budget Line]])</f>
        <v>0</v>
      </c>
    </row>
    <row r="657" spans="2:26" ht="15" customHeight="1">
      <c r="B657" s="302"/>
      <c r="C657" s="71"/>
      <c r="D657" s="71"/>
      <c r="E657" s="71"/>
      <c r="F657" s="71"/>
      <c r="G657" s="71"/>
      <c r="H657" s="71"/>
      <c r="I657" s="368">
        <f>IF(Detailed_budget_table[[#This Row],[Unit Cost Available?]]="Yes",IFERROR(INDEX(unit_cost,MATCH(Detailed_budget_table[[#This Row],[Cost Item]],cost_item_lookup,0)),""),0)</f>
        <v>0</v>
      </c>
      <c r="J657" s="368">
        <f>IF(H657="Yes",IF(G657="","",INDEX(cost_item_lookup_table[Cost Unit],(MATCH(G657,cost_item_lookup_table[Cost Item],0)))),0)</f>
        <v>0</v>
      </c>
      <c r="K657" s="305"/>
      <c r="L657" s="305"/>
      <c r="M657" s="305"/>
      <c r="N657" s="305"/>
      <c r="O657" s="305"/>
      <c r="P657" s="305"/>
      <c r="Q657" s="305"/>
      <c r="R657" s="305"/>
      <c r="S657" s="305"/>
      <c r="T657" s="305"/>
      <c r="U657" s="307">
        <f t="shared" si="51"/>
        <v>0</v>
      </c>
      <c r="V657" s="307">
        <f t="shared" si="52"/>
        <v>0</v>
      </c>
      <c r="W657" s="307">
        <f t="shared" si="53"/>
        <v>0</v>
      </c>
      <c r="X657" s="307">
        <f t="shared" si="54"/>
        <v>0</v>
      </c>
      <c r="Y657" s="308">
        <f t="shared" si="55"/>
        <v>0</v>
      </c>
      <c r="Z657" s="377">
        <f>SUM(Detailed_budget_table[[#This Row],[Y1 Total Cost Budget Line]:[Y5 Total Cost Budget Line]])</f>
        <v>0</v>
      </c>
    </row>
    <row r="658" spans="2:26" ht="15" customHeight="1">
      <c r="B658" s="302"/>
      <c r="C658" s="71"/>
      <c r="D658" s="71"/>
      <c r="E658" s="71"/>
      <c r="F658" s="71"/>
      <c r="G658" s="71"/>
      <c r="H658" s="71"/>
      <c r="I658" s="368">
        <f>IF(Detailed_budget_table[[#This Row],[Unit Cost Available?]]="Yes",IFERROR(INDEX(unit_cost,MATCH(Detailed_budget_table[[#This Row],[Cost Item]],cost_item_lookup,0)),""),0)</f>
        <v>0</v>
      </c>
      <c r="J658" s="368">
        <f>IF(H658="Yes",IF(G658="","",INDEX(cost_item_lookup_table[Cost Unit],(MATCH(G658,cost_item_lookup_table[Cost Item],0)))),0)</f>
        <v>0</v>
      </c>
      <c r="K658" s="305"/>
      <c r="L658" s="305"/>
      <c r="M658" s="305"/>
      <c r="N658" s="305"/>
      <c r="O658" s="305"/>
      <c r="P658" s="305"/>
      <c r="Q658" s="305"/>
      <c r="R658" s="305"/>
      <c r="S658" s="305"/>
      <c r="T658" s="305"/>
      <c r="U658" s="307">
        <f t="shared" si="51"/>
        <v>0</v>
      </c>
      <c r="V658" s="307">
        <f t="shared" si="52"/>
        <v>0</v>
      </c>
      <c r="W658" s="307">
        <f t="shared" si="53"/>
        <v>0</v>
      </c>
      <c r="X658" s="307">
        <f t="shared" si="54"/>
        <v>0</v>
      </c>
      <c r="Y658" s="308">
        <f t="shared" si="55"/>
        <v>0</v>
      </c>
      <c r="Z658" s="377">
        <f>SUM(Detailed_budget_table[[#This Row],[Y1 Total Cost Budget Line]:[Y5 Total Cost Budget Line]])</f>
        <v>0</v>
      </c>
    </row>
    <row r="659" spans="2:26" ht="15" customHeight="1">
      <c r="B659" s="302"/>
      <c r="C659" s="71"/>
      <c r="D659" s="71"/>
      <c r="E659" s="71"/>
      <c r="F659" s="71"/>
      <c r="G659" s="71"/>
      <c r="H659" s="71"/>
      <c r="I659" s="368">
        <f>IF(Detailed_budget_table[[#This Row],[Unit Cost Available?]]="Yes",IFERROR(INDEX(unit_cost,MATCH(Detailed_budget_table[[#This Row],[Cost Item]],cost_item_lookup,0)),""),0)</f>
        <v>0</v>
      </c>
      <c r="J659" s="368">
        <f>IF(H659="Yes",IF(G659="","",INDEX(cost_item_lookup_table[Cost Unit],(MATCH(G659,cost_item_lookup_table[Cost Item],0)))),0)</f>
        <v>0</v>
      </c>
      <c r="K659" s="305"/>
      <c r="L659" s="305"/>
      <c r="M659" s="305"/>
      <c r="N659" s="305"/>
      <c r="O659" s="305"/>
      <c r="P659" s="305"/>
      <c r="Q659" s="305"/>
      <c r="R659" s="305"/>
      <c r="S659" s="305"/>
      <c r="T659" s="305"/>
      <c r="U659" s="307">
        <f t="shared" si="51"/>
        <v>0</v>
      </c>
      <c r="V659" s="307">
        <f t="shared" si="52"/>
        <v>0</v>
      </c>
      <c r="W659" s="307">
        <f t="shared" si="53"/>
        <v>0</v>
      </c>
      <c r="X659" s="307">
        <f t="shared" si="54"/>
        <v>0</v>
      </c>
      <c r="Y659" s="308">
        <f t="shared" si="55"/>
        <v>0</v>
      </c>
      <c r="Z659" s="377">
        <f>SUM(Detailed_budget_table[[#This Row],[Y1 Total Cost Budget Line]:[Y5 Total Cost Budget Line]])</f>
        <v>0</v>
      </c>
    </row>
    <row r="660" spans="2:26" ht="15" customHeight="1">
      <c r="B660" s="302"/>
      <c r="C660" s="71"/>
      <c r="D660" s="71"/>
      <c r="E660" s="71"/>
      <c r="F660" s="71"/>
      <c r="G660" s="71"/>
      <c r="H660" s="71"/>
      <c r="I660" s="368">
        <f>IF(Detailed_budget_table[[#This Row],[Unit Cost Available?]]="Yes",IFERROR(INDEX(unit_cost,MATCH(Detailed_budget_table[[#This Row],[Cost Item]],cost_item_lookup,0)),""),0)</f>
        <v>0</v>
      </c>
      <c r="J660" s="368">
        <f>IF(H660="Yes",IF(G660="","",INDEX(cost_item_lookup_table[Cost Unit],(MATCH(G660,cost_item_lookup_table[Cost Item],0)))),0)</f>
        <v>0</v>
      </c>
      <c r="K660" s="305"/>
      <c r="L660" s="305"/>
      <c r="M660" s="305"/>
      <c r="N660" s="305"/>
      <c r="O660" s="305"/>
      <c r="P660" s="305"/>
      <c r="Q660" s="305"/>
      <c r="R660" s="305"/>
      <c r="S660" s="305"/>
      <c r="T660" s="305"/>
      <c r="U660" s="307">
        <f t="shared" si="51"/>
        <v>0</v>
      </c>
      <c r="V660" s="307">
        <f t="shared" si="52"/>
        <v>0</v>
      </c>
      <c r="W660" s="307">
        <f t="shared" si="53"/>
        <v>0</v>
      </c>
      <c r="X660" s="307">
        <f t="shared" si="54"/>
        <v>0</v>
      </c>
      <c r="Y660" s="308">
        <f t="shared" si="55"/>
        <v>0</v>
      </c>
      <c r="Z660" s="377">
        <f>SUM(Detailed_budget_table[[#This Row],[Y1 Total Cost Budget Line]:[Y5 Total Cost Budget Line]])</f>
        <v>0</v>
      </c>
    </row>
    <row r="661" spans="2:26" ht="15" customHeight="1">
      <c r="B661" s="302"/>
      <c r="C661" s="71"/>
      <c r="D661" s="71"/>
      <c r="E661" s="71"/>
      <c r="F661" s="71"/>
      <c r="G661" s="71"/>
      <c r="H661" s="71"/>
      <c r="I661" s="368">
        <f>IF(Detailed_budget_table[[#This Row],[Unit Cost Available?]]="Yes",IFERROR(INDEX(unit_cost,MATCH(Detailed_budget_table[[#This Row],[Cost Item]],cost_item_lookup,0)),""),0)</f>
        <v>0</v>
      </c>
      <c r="J661" s="368">
        <f>IF(H661="Yes",IF(G661="","",INDEX(cost_item_lookup_table[Cost Unit],(MATCH(G661,cost_item_lookup_table[Cost Item],0)))),0)</f>
        <v>0</v>
      </c>
      <c r="K661" s="305"/>
      <c r="L661" s="305"/>
      <c r="M661" s="305"/>
      <c r="N661" s="305"/>
      <c r="O661" s="305"/>
      <c r="P661" s="305"/>
      <c r="Q661" s="305"/>
      <c r="R661" s="305"/>
      <c r="S661" s="305"/>
      <c r="T661" s="305"/>
      <c r="U661" s="307">
        <f t="shared" si="51"/>
        <v>0</v>
      </c>
      <c r="V661" s="307">
        <f t="shared" si="52"/>
        <v>0</v>
      </c>
      <c r="W661" s="307">
        <f t="shared" si="53"/>
        <v>0</v>
      </c>
      <c r="X661" s="307">
        <f t="shared" si="54"/>
        <v>0</v>
      </c>
      <c r="Y661" s="308">
        <f t="shared" si="55"/>
        <v>0</v>
      </c>
      <c r="Z661" s="377">
        <f>SUM(Detailed_budget_table[[#This Row],[Y1 Total Cost Budget Line]:[Y5 Total Cost Budget Line]])</f>
        <v>0</v>
      </c>
    </row>
    <row r="662" spans="2:26" ht="15" customHeight="1">
      <c r="B662" s="302"/>
      <c r="C662" s="71"/>
      <c r="D662" s="71"/>
      <c r="E662" s="71"/>
      <c r="F662" s="71"/>
      <c r="G662" s="71"/>
      <c r="H662" s="71"/>
      <c r="I662" s="368">
        <f>IF(Detailed_budget_table[[#This Row],[Unit Cost Available?]]="Yes",IFERROR(INDEX(unit_cost,MATCH(Detailed_budget_table[[#This Row],[Cost Item]],cost_item_lookup,0)),""),0)</f>
        <v>0</v>
      </c>
      <c r="J662" s="368">
        <f>IF(H662="Yes",IF(G662="","",INDEX(cost_item_lookup_table[Cost Unit],(MATCH(G662,cost_item_lookup_table[Cost Item],0)))),0)</f>
        <v>0</v>
      </c>
      <c r="K662" s="305"/>
      <c r="L662" s="305"/>
      <c r="M662" s="305"/>
      <c r="N662" s="305"/>
      <c r="O662" s="305"/>
      <c r="P662" s="305"/>
      <c r="Q662" s="305"/>
      <c r="R662" s="305"/>
      <c r="S662" s="305"/>
      <c r="T662" s="305"/>
      <c r="U662" s="307">
        <f t="shared" si="51"/>
        <v>0</v>
      </c>
      <c r="V662" s="307">
        <f t="shared" si="52"/>
        <v>0</v>
      </c>
      <c r="W662" s="307">
        <f t="shared" si="53"/>
        <v>0</v>
      </c>
      <c r="X662" s="307">
        <f t="shared" si="54"/>
        <v>0</v>
      </c>
      <c r="Y662" s="308">
        <f t="shared" si="55"/>
        <v>0</v>
      </c>
      <c r="Z662" s="377">
        <f>SUM(Detailed_budget_table[[#This Row],[Y1 Total Cost Budget Line]:[Y5 Total Cost Budget Line]])</f>
        <v>0</v>
      </c>
    </row>
    <row r="663" spans="2:26" ht="15" customHeight="1">
      <c r="B663" s="302"/>
      <c r="C663" s="71"/>
      <c r="D663" s="71"/>
      <c r="E663" s="71"/>
      <c r="F663" s="71"/>
      <c r="G663" s="71"/>
      <c r="H663" s="71"/>
      <c r="I663" s="368">
        <f>IF(Detailed_budget_table[[#This Row],[Unit Cost Available?]]="Yes",IFERROR(INDEX(unit_cost,MATCH(Detailed_budget_table[[#This Row],[Cost Item]],cost_item_lookup,0)),""),0)</f>
        <v>0</v>
      </c>
      <c r="J663" s="368">
        <f>IF(H663="Yes",IF(G663="","",INDEX(cost_item_lookup_table[Cost Unit],(MATCH(G663,cost_item_lookup_table[Cost Item],0)))),0)</f>
        <v>0</v>
      </c>
      <c r="K663" s="305"/>
      <c r="L663" s="305"/>
      <c r="M663" s="305"/>
      <c r="N663" s="305"/>
      <c r="O663" s="305"/>
      <c r="P663" s="305"/>
      <c r="Q663" s="305"/>
      <c r="R663" s="305"/>
      <c r="S663" s="305"/>
      <c r="T663" s="305"/>
      <c r="U663" s="307">
        <f t="shared" si="51"/>
        <v>0</v>
      </c>
      <c r="V663" s="307">
        <f t="shared" si="52"/>
        <v>0</v>
      </c>
      <c r="W663" s="307">
        <f t="shared" si="53"/>
        <v>0</v>
      </c>
      <c r="X663" s="307">
        <f t="shared" si="54"/>
        <v>0</v>
      </c>
      <c r="Y663" s="308">
        <f t="shared" si="55"/>
        <v>0</v>
      </c>
      <c r="Z663" s="377">
        <f>SUM(Detailed_budget_table[[#This Row],[Y1 Total Cost Budget Line]:[Y5 Total Cost Budget Line]])</f>
        <v>0</v>
      </c>
    </row>
    <row r="664" spans="2:26" ht="15" customHeight="1">
      <c r="B664" s="302"/>
      <c r="C664" s="71"/>
      <c r="D664" s="71"/>
      <c r="E664" s="71"/>
      <c r="F664" s="71"/>
      <c r="G664" s="71"/>
      <c r="H664" s="71"/>
      <c r="I664" s="368">
        <f>IF(Detailed_budget_table[[#This Row],[Unit Cost Available?]]="Yes",IFERROR(INDEX(unit_cost,MATCH(Detailed_budget_table[[#This Row],[Cost Item]],cost_item_lookup,0)),""),0)</f>
        <v>0</v>
      </c>
      <c r="J664" s="368">
        <f>IF(H664="Yes",IF(G664="","",INDEX(cost_item_lookup_table[Cost Unit],(MATCH(G664,cost_item_lookup_table[Cost Item],0)))),0)</f>
        <v>0</v>
      </c>
      <c r="K664" s="305"/>
      <c r="L664" s="305"/>
      <c r="M664" s="305"/>
      <c r="N664" s="305"/>
      <c r="O664" s="305"/>
      <c r="P664" s="305"/>
      <c r="Q664" s="305"/>
      <c r="R664" s="305"/>
      <c r="S664" s="305"/>
      <c r="T664" s="305"/>
      <c r="U664" s="307">
        <f t="shared" si="51"/>
        <v>0</v>
      </c>
      <c r="V664" s="307">
        <f t="shared" si="52"/>
        <v>0</v>
      </c>
      <c r="W664" s="307">
        <f t="shared" si="53"/>
        <v>0</v>
      </c>
      <c r="X664" s="307">
        <f t="shared" si="54"/>
        <v>0</v>
      </c>
      <c r="Y664" s="308">
        <f t="shared" si="55"/>
        <v>0</v>
      </c>
      <c r="Z664" s="377">
        <f>SUM(Detailed_budget_table[[#This Row],[Y1 Total Cost Budget Line]:[Y5 Total Cost Budget Line]])</f>
        <v>0</v>
      </c>
    </row>
    <row r="665" spans="2:26" ht="15" customHeight="1">
      <c r="B665" s="302"/>
      <c r="C665" s="71"/>
      <c r="D665" s="71"/>
      <c r="E665" s="71"/>
      <c r="F665" s="71"/>
      <c r="G665" s="71"/>
      <c r="H665" s="71"/>
      <c r="I665" s="368">
        <f>IF(Detailed_budget_table[[#This Row],[Unit Cost Available?]]="Yes",IFERROR(INDEX(unit_cost,MATCH(Detailed_budget_table[[#This Row],[Cost Item]],cost_item_lookup,0)),""),0)</f>
        <v>0</v>
      </c>
      <c r="J665" s="368">
        <f>IF(H665="Yes",IF(G665="","",INDEX(cost_item_lookup_table[Cost Unit],(MATCH(G665,cost_item_lookup_table[Cost Item],0)))),0)</f>
        <v>0</v>
      </c>
      <c r="K665" s="305"/>
      <c r="L665" s="305"/>
      <c r="M665" s="305"/>
      <c r="N665" s="305"/>
      <c r="O665" s="305"/>
      <c r="P665" s="305"/>
      <c r="Q665" s="305"/>
      <c r="R665" s="305"/>
      <c r="S665" s="305"/>
      <c r="T665" s="305"/>
      <c r="U665" s="307">
        <f t="shared" si="51"/>
        <v>0</v>
      </c>
      <c r="V665" s="307">
        <f t="shared" si="52"/>
        <v>0</v>
      </c>
      <c r="W665" s="307">
        <f t="shared" si="53"/>
        <v>0</v>
      </c>
      <c r="X665" s="307">
        <f t="shared" si="54"/>
        <v>0</v>
      </c>
      <c r="Y665" s="308">
        <f t="shared" si="55"/>
        <v>0</v>
      </c>
      <c r="Z665" s="377">
        <f>SUM(Detailed_budget_table[[#This Row],[Y1 Total Cost Budget Line]:[Y5 Total Cost Budget Line]])</f>
        <v>0</v>
      </c>
    </row>
    <row r="666" spans="2:26" ht="15" customHeight="1">
      <c r="B666" s="302"/>
      <c r="C666" s="71"/>
      <c r="D666" s="71"/>
      <c r="E666" s="71"/>
      <c r="F666" s="71"/>
      <c r="G666" s="71"/>
      <c r="H666" s="71"/>
      <c r="I666" s="368">
        <f>IF(Detailed_budget_table[[#This Row],[Unit Cost Available?]]="Yes",IFERROR(INDEX(unit_cost,MATCH(Detailed_budget_table[[#This Row],[Cost Item]],cost_item_lookup,0)),""),0)</f>
        <v>0</v>
      </c>
      <c r="J666" s="368">
        <f>IF(H666="Yes",IF(G666="","",INDEX(cost_item_lookup_table[Cost Unit],(MATCH(G666,cost_item_lookup_table[Cost Item],0)))),0)</f>
        <v>0</v>
      </c>
      <c r="K666" s="305"/>
      <c r="L666" s="305"/>
      <c r="M666" s="305"/>
      <c r="N666" s="305"/>
      <c r="O666" s="305"/>
      <c r="P666" s="305"/>
      <c r="Q666" s="305"/>
      <c r="R666" s="305"/>
      <c r="S666" s="305"/>
      <c r="T666" s="305"/>
      <c r="U666" s="307">
        <f t="shared" si="51"/>
        <v>0</v>
      </c>
      <c r="V666" s="307">
        <f t="shared" si="52"/>
        <v>0</v>
      </c>
      <c r="W666" s="307">
        <f t="shared" si="53"/>
        <v>0</v>
      </c>
      <c r="X666" s="307">
        <f t="shared" si="54"/>
        <v>0</v>
      </c>
      <c r="Y666" s="308">
        <f t="shared" si="55"/>
        <v>0</v>
      </c>
      <c r="Z666" s="377">
        <f>SUM(Detailed_budget_table[[#This Row],[Y1 Total Cost Budget Line]:[Y5 Total Cost Budget Line]])</f>
        <v>0</v>
      </c>
    </row>
    <row r="667" spans="2:26" ht="15" customHeight="1">
      <c r="B667" s="302"/>
      <c r="C667" s="71"/>
      <c r="D667" s="71"/>
      <c r="E667" s="71"/>
      <c r="F667" s="71"/>
      <c r="G667" s="71"/>
      <c r="H667" s="71"/>
      <c r="I667" s="368">
        <f>IF(Detailed_budget_table[[#This Row],[Unit Cost Available?]]="Yes",IFERROR(INDEX(unit_cost,MATCH(Detailed_budget_table[[#This Row],[Cost Item]],cost_item_lookup,0)),""),0)</f>
        <v>0</v>
      </c>
      <c r="J667" s="368">
        <f>IF(H667="Yes",IF(G667="","",INDEX(cost_item_lookup_table[Cost Unit],(MATCH(G667,cost_item_lookup_table[Cost Item],0)))),0)</f>
        <v>0</v>
      </c>
      <c r="K667" s="305"/>
      <c r="L667" s="305"/>
      <c r="M667" s="305"/>
      <c r="N667" s="305"/>
      <c r="O667" s="305"/>
      <c r="P667" s="305"/>
      <c r="Q667" s="305"/>
      <c r="R667" s="305"/>
      <c r="S667" s="305"/>
      <c r="T667" s="305"/>
      <c r="U667" s="307">
        <f t="shared" si="51"/>
        <v>0</v>
      </c>
      <c r="V667" s="307">
        <f t="shared" si="52"/>
        <v>0</v>
      </c>
      <c r="W667" s="307">
        <f t="shared" si="53"/>
        <v>0</v>
      </c>
      <c r="X667" s="307">
        <f t="shared" si="54"/>
        <v>0</v>
      </c>
      <c r="Y667" s="308">
        <f t="shared" si="55"/>
        <v>0</v>
      </c>
      <c r="Z667" s="377">
        <f>SUM(Detailed_budget_table[[#This Row],[Y1 Total Cost Budget Line]:[Y5 Total Cost Budget Line]])</f>
        <v>0</v>
      </c>
    </row>
    <row r="668" spans="2:26" ht="15" customHeight="1">
      <c r="B668" s="302"/>
      <c r="C668" s="71"/>
      <c r="D668" s="71"/>
      <c r="E668" s="71"/>
      <c r="F668" s="71"/>
      <c r="G668" s="71"/>
      <c r="H668" s="71"/>
      <c r="I668" s="368">
        <f>IF(Detailed_budget_table[[#This Row],[Unit Cost Available?]]="Yes",IFERROR(INDEX(unit_cost,MATCH(Detailed_budget_table[[#This Row],[Cost Item]],cost_item_lookup,0)),""),0)</f>
        <v>0</v>
      </c>
      <c r="J668" s="368">
        <f>IF(H668="Yes",IF(G668="","",INDEX(cost_item_lookup_table[Cost Unit],(MATCH(G668,cost_item_lookup_table[Cost Item],0)))),0)</f>
        <v>0</v>
      </c>
      <c r="K668" s="305"/>
      <c r="L668" s="305"/>
      <c r="M668" s="305"/>
      <c r="N668" s="305"/>
      <c r="O668" s="305"/>
      <c r="P668" s="305"/>
      <c r="Q668" s="305"/>
      <c r="R668" s="305"/>
      <c r="S668" s="305"/>
      <c r="T668" s="305"/>
      <c r="U668" s="307">
        <f t="shared" si="51"/>
        <v>0</v>
      </c>
      <c r="V668" s="307">
        <f t="shared" si="52"/>
        <v>0</v>
      </c>
      <c r="W668" s="307">
        <f t="shared" si="53"/>
        <v>0</v>
      </c>
      <c r="X668" s="307">
        <f t="shared" si="54"/>
        <v>0</v>
      </c>
      <c r="Y668" s="308">
        <f t="shared" si="55"/>
        <v>0</v>
      </c>
      <c r="Z668" s="377">
        <f>SUM(Detailed_budget_table[[#This Row],[Y1 Total Cost Budget Line]:[Y5 Total Cost Budget Line]])</f>
        <v>0</v>
      </c>
    </row>
    <row r="669" spans="2:26" ht="15" customHeight="1">
      <c r="B669" s="302"/>
      <c r="C669" s="71"/>
      <c r="D669" s="71"/>
      <c r="E669" s="71"/>
      <c r="F669" s="71"/>
      <c r="G669" s="71"/>
      <c r="H669" s="71"/>
      <c r="I669" s="368">
        <f>IF(Detailed_budget_table[[#This Row],[Unit Cost Available?]]="Yes",IFERROR(INDEX(unit_cost,MATCH(Detailed_budget_table[[#This Row],[Cost Item]],cost_item_lookup,0)),""),0)</f>
        <v>0</v>
      </c>
      <c r="J669" s="368">
        <f>IF(H669="Yes",IF(G669="","",INDEX(cost_item_lookup_table[Cost Unit],(MATCH(G669,cost_item_lookup_table[Cost Item],0)))),0)</f>
        <v>0</v>
      </c>
      <c r="K669" s="305"/>
      <c r="L669" s="305"/>
      <c r="M669" s="305"/>
      <c r="N669" s="305"/>
      <c r="O669" s="305"/>
      <c r="P669" s="305"/>
      <c r="Q669" s="305"/>
      <c r="R669" s="305"/>
      <c r="S669" s="305"/>
      <c r="T669" s="305"/>
      <c r="U669" s="307">
        <f t="shared" si="51"/>
        <v>0</v>
      </c>
      <c r="V669" s="307">
        <f t="shared" si="52"/>
        <v>0</v>
      </c>
      <c r="W669" s="307">
        <f t="shared" si="53"/>
        <v>0</v>
      </c>
      <c r="X669" s="307">
        <f t="shared" si="54"/>
        <v>0</v>
      </c>
      <c r="Y669" s="308">
        <f t="shared" si="55"/>
        <v>0</v>
      </c>
      <c r="Z669" s="377">
        <f>SUM(Detailed_budget_table[[#This Row],[Y1 Total Cost Budget Line]:[Y5 Total Cost Budget Line]])</f>
        <v>0</v>
      </c>
    </row>
    <row r="670" spans="2:26" ht="15" customHeight="1">
      <c r="B670" s="302"/>
      <c r="C670" s="71"/>
      <c r="D670" s="71"/>
      <c r="E670" s="71"/>
      <c r="F670" s="71"/>
      <c r="G670" s="71"/>
      <c r="H670" s="71"/>
      <c r="I670" s="368">
        <f>IF(Detailed_budget_table[[#This Row],[Unit Cost Available?]]="Yes",IFERROR(INDEX(unit_cost,MATCH(Detailed_budget_table[[#This Row],[Cost Item]],cost_item_lookup,0)),""),0)</f>
        <v>0</v>
      </c>
      <c r="J670" s="368">
        <f>IF(H670="Yes",IF(G670="","",INDEX(cost_item_lookup_table[Cost Unit],(MATCH(G670,cost_item_lookup_table[Cost Item],0)))),0)</f>
        <v>0</v>
      </c>
      <c r="K670" s="305"/>
      <c r="L670" s="305"/>
      <c r="M670" s="305"/>
      <c r="N670" s="305"/>
      <c r="O670" s="305"/>
      <c r="P670" s="305"/>
      <c r="Q670" s="305"/>
      <c r="R670" s="305"/>
      <c r="S670" s="305"/>
      <c r="T670" s="305"/>
      <c r="U670" s="307">
        <f t="shared" si="51"/>
        <v>0</v>
      </c>
      <c r="V670" s="307">
        <f t="shared" si="52"/>
        <v>0</v>
      </c>
      <c r="W670" s="307">
        <f t="shared" si="53"/>
        <v>0</v>
      </c>
      <c r="X670" s="307">
        <f t="shared" si="54"/>
        <v>0</v>
      </c>
      <c r="Y670" s="308">
        <f t="shared" si="55"/>
        <v>0</v>
      </c>
      <c r="Z670" s="377">
        <f>SUM(Detailed_budget_table[[#This Row],[Y1 Total Cost Budget Line]:[Y5 Total Cost Budget Line]])</f>
        <v>0</v>
      </c>
    </row>
    <row r="671" spans="2:26" ht="15" customHeight="1">
      <c r="B671" s="302"/>
      <c r="C671" s="71"/>
      <c r="D671" s="71"/>
      <c r="E671" s="71"/>
      <c r="F671" s="71"/>
      <c r="G671" s="71"/>
      <c r="H671" s="71"/>
      <c r="I671" s="368">
        <f>IF(Detailed_budget_table[[#This Row],[Unit Cost Available?]]="Yes",IFERROR(INDEX(unit_cost,MATCH(Detailed_budget_table[[#This Row],[Cost Item]],cost_item_lookup,0)),""),0)</f>
        <v>0</v>
      </c>
      <c r="J671" s="368">
        <f>IF(H671="Yes",IF(G671="","",INDEX(cost_item_lookup_table[Cost Unit],(MATCH(G671,cost_item_lookup_table[Cost Item],0)))),0)</f>
        <v>0</v>
      </c>
      <c r="K671" s="305"/>
      <c r="L671" s="305"/>
      <c r="M671" s="305"/>
      <c r="N671" s="305"/>
      <c r="O671" s="305"/>
      <c r="P671" s="305"/>
      <c r="Q671" s="305"/>
      <c r="R671" s="305"/>
      <c r="S671" s="305"/>
      <c r="T671" s="305"/>
      <c r="U671" s="307">
        <f t="shared" si="51"/>
        <v>0</v>
      </c>
      <c r="V671" s="307">
        <f t="shared" si="52"/>
        <v>0</v>
      </c>
      <c r="W671" s="307">
        <f t="shared" si="53"/>
        <v>0</v>
      </c>
      <c r="X671" s="307">
        <f t="shared" si="54"/>
        <v>0</v>
      </c>
      <c r="Y671" s="308">
        <f t="shared" si="55"/>
        <v>0</v>
      </c>
      <c r="Z671" s="377">
        <f>SUM(Detailed_budget_table[[#This Row],[Y1 Total Cost Budget Line]:[Y5 Total Cost Budget Line]])</f>
        <v>0</v>
      </c>
    </row>
    <row r="672" spans="2:26" ht="15" customHeight="1">
      <c r="B672" s="302"/>
      <c r="C672" s="71"/>
      <c r="D672" s="71"/>
      <c r="E672" s="71"/>
      <c r="F672" s="71"/>
      <c r="G672" s="71"/>
      <c r="H672" s="71"/>
      <c r="I672" s="368">
        <f>IF(Detailed_budget_table[[#This Row],[Unit Cost Available?]]="Yes",IFERROR(INDEX(unit_cost,MATCH(Detailed_budget_table[[#This Row],[Cost Item]],cost_item_lookup,0)),""),0)</f>
        <v>0</v>
      </c>
      <c r="J672" s="368">
        <f>IF(H672="Yes",IF(G672="","",INDEX(cost_item_lookup_table[Cost Unit],(MATCH(G672,cost_item_lookup_table[Cost Item],0)))),0)</f>
        <v>0</v>
      </c>
      <c r="K672" s="305"/>
      <c r="L672" s="305"/>
      <c r="M672" s="305"/>
      <c r="N672" s="305"/>
      <c r="O672" s="305"/>
      <c r="P672" s="305"/>
      <c r="Q672" s="305"/>
      <c r="R672" s="305"/>
      <c r="S672" s="305"/>
      <c r="T672" s="305"/>
      <c r="U672" s="307">
        <f t="shared" si="51"/>
        <v>0</v>
      </c>
      <c r="V672" s="307">
        <f t="shared" si="52"/>
        <v>0</v>
      </c>
      <c r="W672" s="307">
        <f t="shared" si="53"/>
        <v>0</v>
      </c>
      <c r="X672" s="307">
        <f t="shared" si="54"/>
        <v>0</v>
      </c>
      <c r="Y672" s="308">
        <f t="shared" si="55"/>
        <v>0</v>
      </c>
      <c r="Z672" s="377">
        <f>SUM(Detailed_budget_table[[#This Row],[Y1 Total Cost Budget Line]:[Y5 Total Cost Budget Line]])</f>
        <v>0</v>
      </c>
    </row>
    <row r="673" spans="2:26" ht="15" customHeight="1">
      <c r="B673" s="302"/>
      <c r="C673" s="71"/>
      <c r="D673" s="71"/>
      <c r="E673" s="71"/>
      <c r="F673" s="71"/>
      <c r="G673" s="71"/>
      <c r="H673" s="71"/>
      <c r="I673" s="368">
        <f>IF(Detailed_budget_table[[#This Row],[Unit Cost Available?]]="Yes",IFERROR(INDEX(unit_cost,MATCH(Detailed_budget_table[[#This Row],[Cost Item]],cost_item_lookup,0)),""),0)</f>
        <v>0</v>
      </c>
      <c r="J673" s="368">
        <f>IF(H673="Yes",IF(G673="","",INDEX(cost_item_lookup_table[Cost Unit],(MATCH(G673,cost_item_lookup_table[Cost Item],0)))),0)</f>
        <v>0</v>
      </c>
      <c r="K673" s="305"/>
      <c r="L673" s="305"/>
      <c r="M673" s="305"/>
      <c r="N673" s="305"/>
      <c r="O673" s="305"/>
      <c r="P673" s="305"/>
      <c r="Q673" s="305"/>
      <c r="R673" s="305"/>
      <c r="S673" s="305"/>
      <c r="T673" s="305"/>
      <c r="U673" s="307">
        <f t="shared" si="51"/>
        <v>0</v>
      </c>
      <c r="V673" s="307">
        <f t="shared" si="52"/>
        <v>0</v>
      </c>
      <c r="W673" s="307">
        <f t="shared" si="53"/>
        <v>0</v>
      </c>
      <c r="X673" s="307">
        <f t="shared" si="54"/>
        <v>0</v>
      </c>
      <c r="Y673" s="308">
        <f t="shared" si="55"/>
        <v>0</v>
      </c>
      <c r="Z673" s="377">
        <f>SUM(Detailed_budget_table[[#This Row],[Y1 Total Cost Budget Line]:[Y5 Total Cost Budget Line]])</f>
        <v>0</v>
      </c>
    </row>
    <row r="674" spans="2:26" ht="15" customHeight="1">
      <c r="B674" s="302"/>
      <c r="C674" s="71"/>
      <c r="D674" s="71"/>
      <c r="E674" s="71"/>
      <c r="F674" s="71"/>
      <c r="G674" s="71"/>
      <c r="H674" s="71"/>
      <c r="I674" s="368">
        <f>IF(Detailed_budget_table[[#This Row],[Unit Cost Available?]]="Yes",IFERROR(INDEX(unit_cost,MATCH(Detailed_budget_table[[#This Row],[Cost Item]],cost_item_lookup,0)),""),0)</f>
        <v>0</v>
      </c>
      <c r="J674" s="368">
        <f>IF(H674="Yes",IF(G674="","",INDEX(cost_item_lookup_table[Cost Unit],(MATCH(G674,cost_item_lookup_table[Cost Item],0)))),0)</f>
        <v>0</v>
      </c>
      <c r="K674" s="305"/>
      <c r="L674" s="305"/>
      <c r="M674" s="305"/>
      <c r="N674" s="305"/>
      <c r="O674" s="305"/>
      <c r="P674" s="305"/>
      <c r="Q674" s="305"/>
      <c r="R674" s="305"/>
      <c r="S674" s="305"/>
      <c r="T674" s="305"/>
      <c r="U674" s="307">
        <f t="shared" si="51"/>
        <v>0</v>
      </c>
      <c r="V674" s="307">
        <f t="shared" si="52"/>
        <v>0</v>
      </c>
      <c r="W674" s="307">
        <f t="shared" si="53"/>
        <v>0</v>
      </c>
      <c r="X674" s="307">
        <f t="shared" si="54"/>
        <v>0</v>
      </c>
      <c r="Y674" s="308">
        <f t="shared" si="55"/>
        <v>0</v>
      </c>
      <c r="Z674" s="377">
        <f>SUM(Detailed_budget_table[[#This Row],[Y1 Total Cost Budget Line]:[Y5 Total Cost Budget Line]])</f>
        <v>0</v>
      </c>
    </row>
    <row r="675" spans="2:26" ht="15" customHeight="1">
      <c r="B675" s="302"/>
      <c r="C675" s="71"/>
      <c r="D675" s="71"/>
      <c r="E675" s="71"/>
      <c r="F675" s="71"/>
      <c r="G675" s="71"/>
      <c r="H675" s="71"/>
      <c r="I675" s="368">
        <f>IF(Detailed_budget_table[[#This Row],[Unit Cost Available?]]="Yes",IFERROR(INDEX(unit_cost,MATCH(Detailed_budget_table[[#This Row],[Cost Item]],cost_item_lookup,0)),""),0)</f>
        <v>0</v>
      </c>
      <c r="J675" s="368">
        <f>IF(H675="Yes",IF(G675="","",INDEX(cost_item_lookup_table[Cost Unit],(MATCH(G675,cost_item_lookup_table[Cost Item],0)))),0)</f>
        <v>0</v>
      </c>
      <c r="K675" s="305"/>
      <c r="L675" s="305"/>
      <c r="M675" s="305"/>
      <c r="N675" s="305"/>
      <c r="O675" s="305"/>
      <c r="P675" s="305"/>
      <c r="Q675" s="305"/>
      <c r="R675" s="305"/>
      <c r="S675" s="305"/>
      <c r="T675" s="305"/>
      <c r="U675" s="307">
        <f t="shared" si="51"/>
        <v>0</v>
      </c>
      <c r="V675" s="307">
        <f t="shared" si="52"/>
        <v>0</v>
      </c>
      <c r="W675" s="307">
        <f t="shared" si="53"/>
        <v>0</v>
      </c>
      <c r="X675" s="307">
        <f t="shared" si="54"/>
        <v>0</v>
      </c>
      <c r="Y675" s="308">
        <f t="shared" si="55"/>
        <v>0</v>
      </c>
      <c r="Z675" s="377">
        <f>SUM(Detailed_budget_table[[#This Row],[Y1 Total Cost Budget Line]:[Y5 Total Cost Budget Line]])</f>
        <v>0</v>
      </c>
    </row>
    <row r="676" spans="2:26" ht="15" customHeight="1">
      <c r="B676" s="302"/>
      <c r="C676" s="71"/>
      <c r="D676" s="71"/>
      <c r="E676" s="71"/>
      <c r="F676" s="71"/>
      <c r="G676" s="71"/>
      <c r="H676" s="71"/>
      <c r="I676" s="368">
        <f>IF(Detailed_budget_table[[#This Row],[Unit Cost Available?]]="Yes",IFERROR(INDEX(unit_cost,MATCH(Detailed_budget_table[[#This Row],[Cost Item]],cost_item_lookup,0)),""),0)</f>
        <v>0</v>
      </c>
      <c r="J676" s="368">
        <f>IF(H676="Yes",IF(G676="","",INDEX(cost_item_lookup_table[Cost Unit],(MATCH(G676,cost_item_lookup_table[Cost Item],0)))),0)</f>
        <v>0</v>
      </c>
      <c r="K676" s="305"/>
      <c r="L676" s="305"/>
      <c r="M676" s="305"/>
      <c r="N676" s="305"/>
      <c r="O676" s="305"/>
      <c r="P676" s="305"/>
      <c r="Q676" s="305"/>
      <c r="R676" s="305"/>
      <c r="S676" s="305"/>
      <c r="T676" s="305"/>
      <c r="U676" s="307">
        <f t="shared" si="51"/>
        <v>0</v>
      </c>
      <c r="V676" s="307">
        <f t="shared" si="52"/>
        <v>0</v>
      </c>
      <c r="W676" s="307">
        <f t="shared" si="53"/>
        <v>0</v>
      </c>
      <c r="X676" s="307">
        <f t="shared" si="54"/>
        <v>0</v>
      </c>
      <c r="Y676" s="308">
        <f t="shared" si="55"/>
        <v>0</v>
      </c>
      <c r="Z676" s="377">
        <f>SUM(Detailed_budget_table[[#This Row],[Y1 Total Cost Budget Line]:[Y5 Total Cost Budget Line]])</f>
        <v>0</v>
      </c>
    </row>
    <row r="677" spans="2:26" ht="15" customHeight="1">
      <c r="B677" s="302"/>
      <c r="C677" s="71"/>
      <c r="D677" s="71"/>
      <c r="E677" s="71"/>
      <c r="F677" s="71"/>
      <c r="G677" s="71"/>
      <c r="H677" s="71"/>
      <c r="I677" s="368">
        <f>IF(Detailed_budget_table[[#This Row],[Unit Cost Available?]]="Yes",IFERROR(INDEX(unit_cost,MATCH(Detailed_budget_table[[#This Row],[Cost Item]],cost_item_lookup,0)),""),0)</f>
        <v>0</v>
      </c>
      <c r="J677" s="368">
        <f>IF(H677="Yes",IF(G677="","",INDEX(cost_item_lookup_table[Cost Unit],(MATCH(G677,cost_item_lookup_table[Cost Item],0)))),0)</f>
        <v>0</v>
      </c>
      <c r="K677" s="305"/>
      <c r="L677" s="305"/>
      <c r="M677" s="305"/>
      <c r="N677" s="305"/>
      <c r="O677" s="305"/>
      <c r="P677" s="305"/>
      <c r="Q677" s="305"/>
      <c r="R677" s="305"/>
      <c r="S677" s="305"/>
      <c r="T677" s="305"/>
      <c r="U677" s="307">
        <f t="shared" si="51"/>
        <v>0</v>
      </c>
      <c r="V677" s="307">
        <f t="shared" si="52"/>
        <v>0</v>
      </c>
      <c r="W677" s="307">
        <f t="shared" si="53"/>
        <v>0</v>
      </c>
      <c r="X677" s="307">
        <f t="shared" si="54"/>
        <v>0</v>
      </c>
      <c r="Y677" s="308">
        <f t="shared" si="55"/>
        <v>0</v>
      </c>
      <c r="Z677" s="377">
        <f>SUM(Detailed_budget_table[[#This Row],[Y1 Total Cost Budget Line]:[Y5 Total Cost Budget Line]])</f>
        <v>0</v>
      </c>
    </row>
    <row r="678" spans="2:26" ht="15" customHeight="1">
      <c r="B678" s="302"/>
      <c r="C678" s="71"/>
      <c r="D678" s="71"/>
      <c r="E678" s="71"/>
      <c r="F678" s="71"/>
      <c r="G678" s="71"/>
      <c r="H678" s="71"/>
      <c r="I678" s="368">
        <f>IF(Detailed_budget_table[[#This Row],[Unit Cost Available?]]="Yes",IFERROR(INDEX(unit_cost,MATCH(Detailed_budget_table[[#This Row],[Cost Item]],cost_item_lookup,0)),""),0)</f>
        <v>0</v>
      </c>
      <c r="J678" s="368">
        <f>IF(H678="Yes",IF(G678="","",INDEX(cost_item_lookup_table[Cost Unit],(MATCH(G678,cost_item_lookup_table[Cost Item],0)))),0)</f>
        <v>0</v>
      </c>
      <c r="K678" s="305"/>
      <c r="L678" s="305"/>
      <c r="M678" s="305"/>
      <c r="N678" s="305"/>
      <c r="O678" s="305"/>
      <c r="P678" s="305"/>
      <c r="Q678" s="305"/>
      <c r="R678" s="305"/>
      <c r="S678" s="305"/>
      <c r="T678" s="305"/>
      <c r="U678" s="307">
        <f t="shared" si="51"/>
        <v>0</v>
      </c>
      <c r="V678" s="307">
        <f t="shared" si="52"/>
        <v>0</v>
      </c>
      <c r="W678" s="307">
        <f t="shared" si="53"/>
        <v>0</v>
      </c>
      <c r="X678" s="307">
        <f t="shared" si="54"/>
        <v>0</v>
      </c>
      <c r="Y678" s="308">
        <f t="shared" si="55"/>
        <v>0</v>
      </c>
      <c r="Z678" s="377">
        <f>SUM(Detailed_budget_table[[#This Row],[Y1 Total Cost Budget Line]:[Y5 Total Cost Budget Line]])</f>
        <v>0</v>
      </c>
    </row>
    <row r="679" spans="2:26" ht="15" customHeight="1">
      <c r="B679" s="302"/>
      <c r="C679" s="71"/>
      <c r="D679" s="71"/>
      <c r="E679" s="71"/>
      <c r="F679" s="71"/>
      <c r="G679" s="71"/>
      <c r="H679" s="71"/>
      <c r="I679" s="368">
        <f>IF(Detailed_budget_table[[#This Row],[Unit Cost Available?]]="Yes",IFERROR(INDEX(unit_cost,MATCH(Detailed_budget_table[[#This Row],[Cost Item]],cost_item_lookup,0)),""),0)</f>
        <v>0</v>
      </c>
      <c r="J679" s="368">
        <f>IF(H679="Yes",IF(G679="","",INDEX(cost_item_lookup_table[Cost Unit],(MATCH(G679,cost_item_lookup_table[Cost Item],0)))),0)</f>
        <v>0</v>
      </c>
      <c r="K679" s="305"/>
      <c r="L679" s="305"/>
      <c r="M679" s="305"/>
      <c r="N679" s="305"/>
      <c r="O679" s="305"/>
      <c r="P679" s="305"/>
      <c r="Q679" s="305"/>
      <c r="R679" s="305"/>
      <c r="S679" s="305"/>
      <c r="T679" s="305"/>
      <c r="U679" s="307">
        <f t="shared" si="51"/>
        <v>0</v>
      </c>
      <c r="V679" s="307">
        <f t="shared" si="52"/>
        <v>0</v>
      </c>
      <c r="W679" s="307">
        <f t="shared" si="53"/>
        <v>0</v>
      </c>
      <c r="X679" s="307">
        <f t="shared" si="54"/>
        <v>0</v>
      </c>
      <c r="Y679" s="308">
        <f t="shared" si="55"/>
        <v>0</v>
      </c>
      <c r="Z679" s="377">
        <f>SUM(Detailed_budget_table[[#This Row],[Y1 Total Cost Budget Line]:[Y5 Total Cost Budget Line]])</f>
        <v>0</v>
      </c>
    </row>
    <row r="680" spans="2:26" ht="15" customHeight="1">
      <c r="B680" s="302"/>
      <c r="C680" s="71"/>
      <c r="D680" s="71"/>
      <c r="E680" s="71"/>
      <c r="F680" s="71"/>
      <c r="G680" s="71"/>
      <c r="H680" s="71"/>
      <c r="I680" s="368">
        <f>IF(Detailed_budget_table[[#This Row],[Unit Cost Available?]]="Yes",IFERROR(INDEX(unit_cost,MATCH(Detailed_budget_table[[#This Row],[Cost Item]],cost_item_lookup,0)),""),0)</f>
        <v>0</v>
      </c>
      <c r="J680" s="368">
        <f>IF(H680="Yes",IF(G680="","",INDEX(cost_item_lookup_table[Cost Unit],(MATCH(G680,cost_item_lookup_table[Cost Item],0)))),0)</f>
        <v>0</v>
      </c>
      <c r="K680" s="305"/>
      <c r="L680" s="305"/>
      <c r="M680" s="305"/>
      <c r="N680" s="305"/>
      <c r="O680" s="305"/>
      <c r="P680" s="305"/>
      <c r="Q680" s="305"/>
      <c r="R680" s="305"/>
      <c r="S680" s="305"/>
      <c r="T680" s="305"/>
      <c r="U680" s="307">
        <f t="shared" si="51"/>
        <v>0</v>
      </c>
      <c r="V680" s="307">
        <f t="shared" si="52"/>
        <v>0</v>
      </c>
      <c r="W680" s="307">
        <f t="shared" si="53"/>
        <v>0</v>
      </c>
      <c r="X680" s="307">
        <f t="shared" si="54"/>
        <v>0</v>
      </c>
      <c r="Y680" s="308">
        <f t="shared" si="55"/>
        <v>0</v>
      </c>
      <c r="Z680" s="377">
        <f>SUM(Detailed_budget_table[[#This Row],[Y1 Total Cost Budget Line]:[Y5 Total Cost Budget Line]])</f>
        <v>0</v>
      </c>
    </row>
    <row r="681" spans="2:26" ht="15" customHeight="1">
      <c r="B681" s="302"/>
      <c r="C681" s="71"/>
      <c r="D681" s="71"/>
      <c r="E681" s="71"/>
      <c r="F681" s="71"/>
      <c r="G681" s="71"/>
      <c r="H681" s="71"/>
      <c r="I681" s="368">
        <f>IF(Detailed_budget_table[[#This Row],[Unit Cost Available?]]="Yes",IFERROR(INDEX(unit_cost,MATCH(Detailed_budget_table[[#This Row],[Cost Item]],cost_item_lookup,0)),""),0)</f>
        <v>0</v>
      </c>
      <c r="J681" s="368">
        <f>IF(H681="Yes",IF(G681="","",INDEX(cost_item_lookup_table[Cost Unit],(MATCH(G681,cost_item_lookup_table[Cost Item],0)))),0)</f>
        <v>0</v>
      </c>
      <c r="K681" s="305"/>
      <c r="L681" s="305"/>
      <c r="M681" s="305"/>
      <c r="N681" s="305"/>
      <c r="O681" s="305"/>
      <c r="P681" s="305"/>
      <c r="Q681" s="305"/>
      <c r="R681" s="305"/>
      <c r="S681" s="305"/>
      <c r="T681" s="305"/>
      <c r="U681" s="307">
        <f t="shared" si="51"/>
        <v>0</v>
      </c>
      <c r="V681" s="307">
        <f t="shared" si="52"/>
        <v>0</v>
      </c>
      <c r="W681" s="307">
        <f t="shared" si="53"/>
        <v>0</v>
      </c>
      <c r="X681" s="307">
        <f t="shared" si="54"/>
        <v>0</v>
      </c>
      <c r="Y681" s="308">
        <f t="shared" si="55"/>
        <v>0</v>
      </c>
      <c r="Z681" s="377">
        <f>SUM(Detailed_budget_table[[#This Row],[Y1 Total Cost Budget Line]:[Y5 Total Cost Budget Line]])</f>
        <v>0</v>
      </c>
    </row>
    <row r="682" spans="2:26" ht="15" customHeight="1">
      <c r="B682" s="302"/>
      <c r="C682" s="71"/>
      <c r="D682" s="71"/>
      <c r="E682" s="71"/>
      <c r="F682" s="71"/>
      <c r="G682" s="71"/>
      <c r="H682" s="71"/>
      <c r="I682" s="368">
        <f>IF(Detailed_budget_table[[#This Row],[Unit Cost Available?]]="Yes",IFERROR(INDEX(unit_cost,MATCH(Detailed_budget_table[[#This Row],[Cost Item]],cost_item_lookup,0)),""),0)</f>
        <v>0</v>
      </c>
      <c r="J682" s="368">
        <f>IF(H682="Yes",IF(G682="","",INDEX(cost_item_lookup_table[Cost Unit],(MATCH(G682,cost_item_lookup_table[Cost Item],0)))),0)</f>
        <v>0</v>
      </c>
      <c r="K682" s="305"/>
      <c r="L682" s="305"/>
      <c r="M682" s="305"/>
      <c r="N682" s="305"/>
      <c r="O682" s="305"/>
      <c r="P682" s="305"/>
      <c r="Q682" s="305"/>
      <c r="R682" s="305"/>
      <c r="S682" s="305"/>
      <c r="T682" s="305"/>
      <c r="U682" s="307">
        <f t="shared" si="51"/>
        <v>0</v>
      </c>
      <c r="V682" s="307">
        <f t="shared" si="52"/>
        <v>0</v>
      </c>
      <c r="W682" s="307">
        <f t="shared" si="53"/>
        <v>0</v>
      </c>
      <c r="X682" s="307">
        <f t="shared" si="54"/>
        <v>0</v>
      </c>
      <c r="Y682" s="308">
        <f t="shared" si="55"/>
        <v>0</v>
      </c>
      <c r="Z682" s="377">
        <f>SUM(Detailed_budget_table[[#This Row],[Y1 Total Cost Budget Line]:[Y5 Total Cost Budget Line]])</f>
        <v>0</v>
      </c>
    </row>
    <row r="683" spans="2:26" ht="15" customHeight="1">
      <c r="B683" s="302"/>
      <c r="C683" s="71"/>
      <c r="D683" s="71"/>
      <c r="E683" s="71"/>
      <c r="F683" s="71"/>
      <c r="G683" s="71"/>
      <c r="H683" s="71"/>
      <c r="I683" s="368">
        <f>IF(Detailed_budget_table[[#This Row],[Unit Cost Available?]]="Yes",IFERROR(INDEX(unit_cost,MATCH(Detailed_budget_table[[#This Row],[Cost Item]],cost_item_lookup,0)),""),0)</f>
        <v>0</v>
      </c>
      <c r="J683" s="368">
        <f>IF(H683="Yes",IF(G683="","",INDEX(cost_item_lookup_table[Cost Unit],(MATCH(G683,cost_item_lookup_table[Cost Item],0)))),0)</f>
        <v>0</v>
      </c>
      <c r="K683" s="305"/>
      <c r="L683" s="305"/>
      <c r="M683" s="305"/>
      <c r="N683" s="305"/>
      <c r="O683" s="305"/>
      <c r="P683" s="305"/>
      <c r="Q683" s="305"/>
      <c r="R683" s="305"/>
      <c r="S683" s="305"/>
      <c r="T683" s="305"/>
      <c r="U683" s="307">
        <f t="shared" si="51"/>
        <v>0</v>
      </c>
      <c r="V683" s="307">
        <f t="shared" si="52"/>
        <v>0</v>
      </c>
      <c r="W683" s="307">
        <f t="shared" si="53"/>
        <v>0</v>
      </c>
      <c r="X683" s="307">
        <f t="shared" si="54"/>
        <v>0</v>
      </c>
      <c r="Y683" s="308">
        <f t="shared" si="55"/>
        <v>0</v>
      </c>
      <c r="Z683" s="377">
        <f>SUM(Detailed_budget_table[[#This Row],[Y1 Total Cost Budget Line]:[Y5 Total Cost Budget Line]])</f>
        <v>0</v>
      </c>
    </row>
    <row r="684" spans="2:26" ht="15" customHeight="1">
      <c r="B684" s="302"/>
      <c r="C684" s="71"/>
      <c r="D684" s="71"/>
      <c r="E684" s="71"/>
      <c r="F684" s="71"/>
      <c r="G684" s="71"/>
      <c r="H684" s="71"/>
      <c r="I684" s="368">
        <f>IF(Detailed_budget_table[[#This Row],[Unit Cost Available?]]="Yes",IFERROR(INDEX(unit_cost,MATCH(Detailed_budget_table[[#This Row],[Cost Item]],cost_item_lookup,0)),""),0)</f>
        <v>0</v>
      </c>
      <c r="J684" s="368">
        <f>IF(H684="Yes",IF(G684="","",INDEX(cost_item_lookup_table[Cost Unit],(MATCH(G684,cost_item_lookup_table[Cost Item],0)))),0)</f>
        <v>0</v>
      </c>
      <c r="K684" s="305"/>
      <c r="L684" s="305"/>
      <c r="M684" s="305"/>
      <c r="N684" s="305"/>
      <c r="O684" s="305"/>
      <c r="P684" s="305"/>
      <c r="Q684" s="305"/>
      <c r="R684" s="305"/>
      <c r="S684" s="305"/>
      <c r="T684" s="305"/>
      <c r="U684" s="307">
        <f t="shared" si="51"/>
        <v>0</v>
      </c>
      <c r="V684" s="307">
        <f t="shared" si="52"/>
        <v>0</v>
      </c>
      <c r="W684" s="307">
        <f t="shared" si="53"/>
        <v>0</v>
      </c>
      <c r="X684" s="307">
        <f t="shared" si="54"/>
        <v>0</v>
      </c>
      <c r="Y684" s="308">
        <f t="shared" si="55"/>
        <v>0</v>
      </c>
      <c r="Z684" s="377">
        <f>SUM(Detailed_budget_table[[#This Row],[Y1 Total Cost Budget Line]:[Y5 Total Cost Budget Line]])</f>
        <v>0</v>
      </c>
    </row>
    <row r="685" spans="2:26" ht="15" customHeight="1">
      <c r="B685" s="302"/>
      <c r="C685" s="71"/>
      <c r="D685" s="71"/>
      <c r="E685" s="71"/>
      <c r="F685" s="71"/>
      <c r="G685" s="71"/>
      <c r="H685" s="71"/>
      <c r="I685" s="368">
        <f>IF(Detailed_budget_table[[#This Row],[Unit Cost Available?]]="Yes",IFERROR(INDEX(unit_cost,MATCH(Detailed_budget_table[[#This Row],[Cost Item]],cost_item_lookup,0)),""),0)</f>
        <v>0</v>
      </c>
      <c r="J685" s="368">
        <f>IF(H685="Yes",IF(G685="","",INDEX(cost_item_lookup_table[Cost Unit],(MATCH(G685,cost_item_lookup_table[Cost Item],0)))),0)</f>
        <v>0</v>
      </c>
      <c r="K685" s="305"/>
      <c r="L685" s="305"/>
      <c r="M685" s="305"/>
      <c r="N685" s="305"/>
      <c r="O685" s="305"/>
      <c r="P685" s="305"/>
      <c r="Q685" s="305"/>
      <c r="R685" s="305"/>
      <c r="S685" s="305"/>
      <c r="T685" s="305"/>
      <c r="U685" s="307">
        <f t="shared" si="51"/>
        <v>0</v>
      </c>
      <c r="V685" s="307">
        <f t="shared" si="52"/>
        <v>0</v>
      </c>
      <c r="W685" s="307">
        <f t="shared" si="53"/>
        <v>0</v>
      </c>
      <c r="X685" s="307">
        <f t="shared" si="54"/>
        <v>0</v>
      </c>
      <c r="Y685" s="308">
        <f t="shared" si="55"/>
        <v>0</v>
      </c>
      <c r="Z685" s="377">
        <f>SUM(Detailed_budget_table[[#This Row],[Y1 Total Cost Budget Line]:[Y5 Total Cost Budget Line]])</f>
        <v>0</v>
      </c>
    </row>
    <row r="686" spans="2:26" ht="15" customHeight="1">
      <c r="B686" s="302"/>
      <c r="C686" s="71"/>
      <c r="D686" s="71"/>
      <c r="E686" s="71"/>
      <c r="F686" s="71"/>
      <c r="G686" s="71"/>
      <c r="H686" s="71"/>
      <c r="I686" s="368">
        <f>IF(Detailed_budget_table[[#This Row],[Unit Cost Available?]]="Yes",IFERROR(INDEX(unit_cost,MATCH(Detailed_budget_table[[#This Row],[Cost Item]],cost_item_lookup,0)),""),0)</f>
        <v>0</v>
      </c>
      <c r="J686" s="368">
        <f>IF(H686="Yes",IF(G686="","",INDEX(cost_item_lookup_table[Cost Unit],(MATCH(G686,cost_item_lookup_table[Cost Item],0)))),0)</f>
        <v>0</v>
      </c>
      <c r="K686" s="305"/>
      <c r="L686" s="305"/>
      <c r="M686" s="305"/>
      <c r="N686" s="305"/>
      <c r="O686" s="305"/>
      <c r="P686" s="305"/>
      <c r="Q686" s="305"/>
      <c r="R686" s="305"/>
      <c r="S686" s="305"/>
      <c r="T686" s="305"/>
      <c r="U686" s="307">
        <f t="shared" si="51"/>
        <v>0</v>
      </c>
      <c r="V686" s="307">
        <f t="shared" si="52"/>
        <v>0</v>
      </c>
      <c r="W686" s="307">
        <f t="shared" si="53"/>
        <v>0</v>
      </c>
      <c r="X686" s="307">
        <f t="shared" si="54"/>
        <v>0</v>
      </c>
      <c r="Y686" s="308">
        <f t="shared" si="55"/>
        <v>0</v>
      </c>
      <c r="Z686" s="377">
        <f>SUM(Detailed_budget_table[[#This Row],[Y1 Total Cost Budget Line]:[Y5 Total Cost Budget Line]])</f>
        <v>0</v>
      </c>
    </row>
    <row r="687" spans="2:26" ht="15" customHeight="1">
      <c r="B687" s="302"/>
      <c r="C687" s="71"/>
      <c r="D687" s="71"/>
      <c r="E687" s="71"/>
      <c r="F687" s="71"/>
      <c r="G687" s="71"/>
      <c r="H687" s="71"/>
      <c r="I687" s="368">
        <f>IF(Detailed_budget_table[[#This Row],[Unit Cost Available?]]="Yes",IFERROR(INDEX(unit_cost,MATCH(Detailed_budget_table[[#This Row],[Cost Item]],cost_item_lookup,0)),""),0)</f>
        <v>0</v>
      </c>
      <c r="J687" s="368">
        <f>IF(H687="Yes",IF(G687="","",INDEX(cost_item_lookup_table[Cost Unit],(MATCH(G687,cost_item_lookup_table[Cost Item],0)))),0)</f>
        <v>0</v>
      </c>
      <c r="K687" s="305"/>
      <c r="L687" s="305"/>
      <c r="M687" s="305"/>
      <c r="N687" s="305"/>
      <c r="O687" s="305"/>
      <c r="P687" s="305"/>
      <c r="Q687" s="305"/>
      <c r="R687" s="305"/>
      <c r="S687" s="305"/>
      <c r="T687" s="305"/>
      <c r="U687" s="307">
        <f t="shared" si="51"/>
        <v>0</v>
      </c>
      <c r="V687" s="307">
        <f t="shared" si="52"/>
        <v>0</v>
      </c>
      <c r="W687" s="307">
        <f t="shared" si="53"/>
        <v>0</v>
      </c>
      <c r="X687" s="307">
        <f t="shared" si="54"/>
        <v>0</v>
      </c>
      <c r="Y687" s="308">
        <f t="shared" si="55"/>
        <v>0</v>
      </c>
      <c r="Z687" s="377">
        <f>SUM(Detailed_budget_table[[#This Row],[Y1 Total Cost Budget Line]:[Y5 Total Cost Budget Line]])</f>
        <v>0</v>
      </c>
    </row>
    <row r="688" spans="2:26" ht="15" customHeight="1">
      <c r="B688" s="302"/>
      <c r="C688" s="71"/>
      <c r="D688" s="71"/>
      <c r="E688" s="71"/>
      <c r="F688" s="71"/>
      <c r="G688" s="71"/>
      <c r="H688" s="71"/>
      <c r="I688" s="368">
        <f>IF(Detailed_budget_table[[#This Row],[Unit Cost Available?]]="Yes",IFERROR(INDEX(unit_cost,MATCH(Detailed_budget_table[[#This Row],[Cost Item]],cost_item_lookup,0)),""),0)</f>
        <v>0</v>
      </c>
      <c r="J688" s="368">
        <f>IF(H688="Yes",IF(G688="","",INDEX(cost_item_lookup_table[Cost Unit],(MATCH(G688,cost_item_lookup_table[Cost Item],0)))),0)</f>
        <v>0</v>
      </c>
      <c r="K688" s="305"/>
      <c r="L688" s="305"/>
      <c r="M688" s="305"/>
      <c r="N688" s="305"/>
      <c r="O688" s="305"/>
      <c r="P688" s="305"/>
      <c r="Q688" s="305"/>
      <c r="R688" s="305"/>
      <c r="S688" s="305"/>
      <c r="T688" s="305"/>
      <c r="U688" s="307">
        <f t="shared" si="51"/>
        <v>0</v>
      </c>
      <c r="V688" s="307">
        <f t="shared" si="52"/>
        <v>0</v>
      </c>
      <c r="W688" s="307">
        <f t="shared" si="53"/>
        <v>0</v>
      </c>
      <c r="X688" s="307">
        <f t="shared" si="54"/>
        <v>0</v>
      </c>
      <c r="Y688" s="308">
        <f t="shared" si="55"/>
        <v>0</v>
      </c>
      <c r="Z688" s="377">
        <f>SUM(Detailed_budget_table[[#This Row],[Y1 Total Cost Budget Line]:[Y5 Total Cost Budget Line]])</f>
        <v>0</v>
      </c>
    </row>
    <row r="689" spans="2:26" ht="15" customHeight="1">
      <c r="B689" s="302"/>
      <c r="C689" s="71"/>
      <c r="D689" s="71"/>
      <c r="E689" s="71"/>
      <c r="F689" s="71"/>
      <c r="G689" s="71"/>
      <c r="H689" s="71"/>
      <c r="I689" s="368">
        <f>IF(Detailed_budget_table[[#This Row],[Unit Cost Available?]]="Yes",IFERROR(INDEX(unit_cost,MATCH(Detailed_budget_table[[#This Row],[Cost Item]],cost_item_lookup,0)),""),0)</f>
        <v>0</v>
      </c>
      <c r="J689" s="368">
        <f>IF(H689="Yes",IF(G689="","",INDEX(cost_item_lookup_table[Cost Unit],(MATCH(G689,cost_item_lookup_table[Cost Item],0)))),0)</f>
        <v>0</v>
      </c>
      <c r="K689" s="305"/>
      <c r="L689" s="305"/>
      <c r="M689" s="305"/>
      <c r="N689" s="305"/>
      <c r="O689" s="305"/>
      <c r="P689" s="305"/>
      <c r="Q689" s="305"/>
      <c r="R689" s="305"/>
      <c r="S689" s="305"/>
      <c r="T689" s="305"/>
      <c r="U689" s="307">
        <f t="shared" si="51"/>
        <v>0</v>
      </c>
      <c r="V689" s="307">
        <f t="shared" si="52"/>
        <v>0</v>
      </c>
      <c r="W689" s="307">
        <f t="shared" si="53"/>
        <v>0</v>
      </c>
      <c r="X689" s="307">
        <f t="shared" si="54"/>
        <v>0</v>
      </c>
      <c r="Y689" s="308">
        <f t="shared" si="55"/>
        <v>0</v>
      </c>
      <c r="Z689" s="377">
        <f>SUM(Detailed_budget_table[[#This Row],[Y1 Total Cost Budget Line]:[Y5 Total Cost Budget Line]])</f>
        <v>0</v>
      </c>
    </row>
    <row r="690" spans="2:26" ht="15" customHeight="1">
      <c r="B690" s="302"/>
      <c r="C690" s="71"/>
      <c r="D690" s="71"/>
      <c r="E690" s="71"/>
      <c r="F690" s="71"/>
      <c r="G690" s="71"/>
      <c r="H690" s="71"/>
      <c r="I690" s="368">
        <f>IF(Detailed_budget_table[[#This Row],[Unit Cost Available?]]="Yes",IFERROR(INDEX(unit_cost,MATCH(Detailed_budget_table[[#This Row],[Cost Item]],cost_item_lookup,0)),""),0)</f>
        <v>0</v>
      </c>
      <c r="J690" s="368">
        <f>IF(H690="Yes",IF(G690="","",INDEX(cost_item_lookup_table[Cost Unit],(MATCH(G690,cost_item_lookup_table[Cost Item],0)))),0)</f>
        <v>0</v>
      </c>
      <c r="K690" s="305"/>
      <c r="L690" s="305"/>
      <c r="M690" s="305"/>
      <c r="N690" s="305"/>
      <c r="O690" s="305"/>
      <c r="P690" s="305"/>
      <c r="Q690" s="305"/>
      <c r="R690" s="305"/>
      <c r="S690" s="305"/>
      <c r="T690" s="305"/>
      <c r="U690" s="307">
        <f t="shared" si="51"/>
        <v>0</v>
      </c>
      <c r="V690" s="307">
        <f t="shared" si="52"/>
        <v>0</v>
      </c>
      <c r="W690" s="307">
        <f t="shared" si="53"/>
        <v>0</v>
      </c>
      <c r="X690" s="307">
        <f t="shared" si="54"/>
        <v>0</v>
      </c>
      <c r="Y690" s="308">
        <f t="shared" si="55"/>
        <v>0</v>
      </c>
      <c r="Z690" s="377">
        <f>SUM(Detailed_budget_table[[#This Row],[Y1 Total Cost Budget Line]:[Y5 Total Cost Budget Line]])</f>
        <v>0</v>
      </c>
    </row>
    <row r="691" spans="2:26" ht="15" customHeight="1">
      <c r="B691" s="302"/>
      <c r="C691" s="71"/>
      <c r="D691" s="71"/>
      <c r="E691" s="71"/>
      <c r="F691" s="71"/>
      <c r="G691" s="71"/>
      <c r="H691" s="71"/>
      <c r="I691" s="368">
        <f>IF(Detailed_budget_table[[#This Row],[Unit Cost Available?]]="Yes",IFERROR(INDEX(unit_cost,MATCH(Detailed_budget_table[[#This Row],[Cost Item]],cost_item_lookup,0)),""),0)</f>
        <v>0</v>
      </c>
      <c r="J691" s="368">
        <f>IF(H691="Yes",IF(G691="","",INDEX(cost_item_lookup_table[Cost Unit],(MATCH(G691,cost_item_lookup_table[Cost Item],0)))),0)</f>
        <v>0</v>
      </c>
      <c r="K691" s="305"/>
      <c r="L691" s="305"/>
      <c r="M691" s="305"/>
      <c r="N691" s="305"/>
      <c r="O691" s="305"/>
      <c r="P691" s="305"/>
      <c r="Q691" s="305"/>
      <c r="R691" s="305"/>
      <c r="S691" s="305"/>
      <c r="T691" s="305"/>
      <c r="U691" s="307">
        <f t="shared" si="51"/>
        <v>0</v>
      </c>
      <c r="V691" s="307">
        <f t="shared" si="52"/>
        <v>0</v>
      </c>
      <c r="W691" s="307">
        <f t="shared" si="53"/>
        <v>0</v>
      </c>
      <c r="X691" s="307">
        <f t="shared" si="54"/>
        <v>0</v>
      </c>
      <c r="Y691" s="308">
        <f t="shared" si="55"/>
        <v>0</v>
      </c>
      <c r="Z691" s="377">
        <f>SUM(Detailed_budget_table[[#This Row],[Y1 Total Cost Budget Line]:[Y5 Total Cost Budget Line]])</f>
        <v>0</v>
      </c>
    </row>
    <row r="692" spans="2:26" ht="15" customHeight="1">
      <c r="B692" s="302"/>
      <c r="C692" s="71"/>
      <c r="D692" s="71"/>
      <c r="E692" s="71"/>
      <c r="F692" s="71"/>
      <c r="G692" s="71"/>
      <c r="H692" s="71"/>
      <c r="I692" s="368">
        <f>IF(Detailed_budget_table[[#This Row],[Unit Cost Available?]]="Yes",IFERROR(INDEX(unit_cost,MATCH(Detailed_budget_table[[#This Row],[Cost Item]],cost_item_lookup,0)),""),0)</f>
        <v>0</v>
      </c>
      <c r="J692" s="368">
        <f>IF(H692="Yes",IF(G692="","",INDEX(cost_item_lookup_table[Cost Unit],(MATCH(G692,cost_item_lookup_table[Cost Item],0)))),0)</f>
        <v>0</v>
      </c>
      <c r="K692" s="305"/>
      <c r="L692" s="305"/>
      <c r="M692" s="305"/>
      <c r="N692" s="305"/>
      <c r="O692" s="305"/>
      <c r="P692" s="305"/>
      <c r="Q692" s="305"/>
      <c r="R692" s="305"/>
      <c r="S692" s="305"/>
      <c r="T692" s="305"/>
      <c r="U692" s="307">
        <f t="shared" si="51"/>
        <v>0</v>
      </c>
      <c r="V692" s="307">
        <f t="shared" si="52"/>
        <v>0</v>
      </c>
      <c r="W692" s="307">
        <f t="shared" si="53"/>
        <v>0</v>
      </c>
      <c r="X692" s="307">
        <f t="shared" si="54"/>
        <v>0</v>
      </c>
      <c r="Y692" s="308">
        <f t="shared" si="55"/>
        <v>0</v>
      </c>
      <c r="Z692" s="377">
        <f>SUM(Detailed_budget_table[[#This Row],[Y1 Total Cost Budget Line]:[Y5 Total Cost Budget Line]])</f>
        <v>0</v>
      </c>
    </row>
    <row r="693" spans="2:26" ht="15" customHeight="1">
      <c r="B693" s="302"/>
      <c r="C693" s="71"/>
      <c r="D693" s="71"/>
      <c r="E693" s="71"/>
      <c r="F693" s="71"/>
      <c r="G693" s="71"/>
      <c r="H693" s="71"/>
      <c r="I693" s="368">
        <f>IF(Detailed_budget_table[[#This Row],[Unit Cost Available?]]="Yes",IFERROR(INDEX(unit_cost,MATCH(Detailed_budget_table[[#This Row],[Cost Item]],cost_item_lookup,0)),""),0)</f>
        <v>0</v>
      </c>
      <c r="J693" s="368">
        <f>IF(H693="Yes",IF(G693="","",INDEX(cost_item_lookup_table[Cost Unit],(MATCH(G693,cost_item_lookup_table[Cost Item],0)))),0)</f>
        <v>0</v>
      </c>
      <c r="K693" s="305"/>
      <c r="L693" s="305"/>
      <c r="M693" s="305"/>
      <c r="N693" s="305"/>
      <c r="O693" s="305"/>
      <c r="P693" s="305"/>
      <c r="Q693" s="305"/>
      <c r="R693" s="305"/>
      <c r="S693" s="305"/>
      <c r="T693" s="305"/>
      <c r="U693" s="307">
        <f t="shared" si="51"/>
        <v>0</v>
      </c>
      <c r="V693" s="307">
        <f t="shared" si="52"/>
        <v>0</v>
      </c>
      <c r="W693" s="307">
        <f t="shared" si="53"/>
        <v>0</v>
      </c>
      <c r="X693" s="307">
        <f t="shared" si="54"/>
        <v>0</v>
      </c>
      <c r="Y693" s="308">
        <f t="shared" si="55"/>
        <v>0</v>
      </c>
      <c r="Z693" s="377">
        <f>SUM(Detailed_budget_table[[#This Row],[Y1 Total Cost Budget Line]:[Y5 Total Cost Budget Line]])</f>
        <v>0</v>
      </c>
    </row>
    <row r="694" spans="2:26" ht="15" customHeight="1">
      <c r="B694" s="302"/>
      <c r="C694" s="71"/>
      <c r="D694" s="71"/>
      <c r="E694" s="71"/>
      <c r="F694" s="71"/>
      <c r="G694" s="71"/>
      <c r="H694" s="71"/>
      <c r="I694" s="368">
        <f>IF(Detailed_budget_table[[#This Row],[Unit Cost Available?]]="Yes",IFERROR(INDEX(unit_cost,MATCH(Detailed_budget_table[[#This Row],[Cost Item]],cost_item_lookup,0)),""),0)</f>
        <v>0</v>
      </c>
      <c r="J694" s="368">
        <f>IF(H694="Yes",IF(G694="","",INDEX(cost_item_lookup_table[Cost Unit],(MATCH(G694,cost_item_lookup_table[Cost Item],0)))),0)</f>
        <v>0</v>
      </c>
      <c r="K694" s="305"/>
      <c r="L694" s="305"/>
      <c r="M694" s="305"/>
      <c r="N694" s="305"/>
      <c r="O694" s="305"/>
      <c r="P694" s="305"/>
      <c r="Q694" s="305"/>
      <c r="R694" s="305"/>
      <c r="S694" s="305"/>
      <c r="T694" s="305"/>
      <c r="U694" s="307">
        <f t="shared" si="51"/>
        <v>0</v>
      </c>
      <c r="V694" s="307">
        <f t="shared" si="52"/>
        <v>0</v>
      </c>
      <c r="W694" s="307">
        <f t="shared" si="53"/>
        <v>0</v>
      </c>
      <c r="X694" s="307">
        <f t="shared" si="54"/>
        <v>0</v>
      </c>
      <c r="Y694" s="308">
        <f t="shared" si="55"/>
        <v>0</v>
      </c>
      <c r="Z694" s="377">
        <f>SUM(Detailed_budget_table[[#This Row],[Y1 Total Cost Budget Line]:[Y5 Total Cost Budget Line]])</f>
        <v>0</v>
      </c>
    </row>
    <row r="695" spans="2:26" ht="15" customHeight="1">
      <c r="B695" s="302"/>
      <c r="C695" s="71"/>
      <c r="D695" s="71"/>
      <c r="E695" s="71"/>
      <c r="F695" s="71"/>
      <c r="G695" s="71"/>
      <c r="H695" s="71"/>
      <c r="I695" s="368">
        <f>IF(Detailed_budget_table[[#This Row],[Unit Cost Available?]]="Yes",IFERROR(INDEX(unit_cost,MATCH(Detailed_budget_table[[#This Row],[Cost Item]],cost_item_lookup,0)),""),0)</f>
        <v>0</v>
      </c>
      <c r="J695" s="368">
        <f>IF(H695="Yes",IF(G695="","",INDEX(cost_item_lookup_table[Cost Unit],(MATCH(G695,cost_item_lookup_table[Cost Item],0)))),0)</f>
        <v>0</v>
      </c>
      <c r="K695" s="305"/>
      <c r="L695" s="305"/>
      <c r="M695" s="305"/>
      <c r="N695" s="305"/>
      <c r="O695" s="305"/>
      <c r="P695" s="305"/>
      <c r="Q695" s="305"/>
      <c r="R695" s="305"/>
      <c r="S695" s="305"/>
      <c r="T695" s="305"/>
      <c r="U695" s="307">
        <f t="shared" si="51"/>
        <v>0</v>
      </c>
      <c r="V695" s="307">
        <f t="shared" si="52"/>
        <v>0</v>
      </c>
      <c r="W695" s="307">
        <f t="shared" si="53"/>
        <v>0</v>
      </c>
      <c r="X695" s="307">
        <f t="shared" si="54"/>
        <v>0</v>
      </c>
      <c r="Y695" s="308">
        <f t="shared" si="55"/>
        <v>0</v>
      </c>
      <c r="Z695" s="377">
        <f>SUM(Detailed_budget_table[[#This Row],[Y1 Total Cost Budget Line]:[Y5 Total Cost Budget Line]])</f>
        <v>0</v>
      </c>
    </row>
    <row r="696" spans="2:26" ht="15" customHeight="1">
      <c r="B696" s="302"/>
      <c r="C696" s="71"/>
      <c r="D696" s="71"/>
      <c r="E696" s="71"/>
      <c r="F696" s="71"/>
      <c r="G696" s="71"/>
      <c r="H696" s="71"/>
      <c r="I696" s="368">
        <f>IF(Detailed_budget_table[[#This Row],[Unit Cost Available?]]="Yes",IFERROR(INDEX(unit_cost,MATCH(Detailed_budget_table[[#This Row],[Cost Item]],cost_item_lookup,0)),""),0)</f>
        <v>0</v>
      </c>
      <c r="J696" s="368">
        <f>IF(H696="Yes",IF(G696="","",INDEX(cost_item_lookup_table[Cost Unit],(MATCH(G696,cost_item_lookup_table[Cost Item],0)))),0)</f>
        <v>0</v>
      </c>
      <c r="K696" s="305"/>
      <c r="L696" s="305"/>
      <c r="M696" s="305"/>
      <c r="N696" s="305"/>
      <c r="O696" s="305"/>
      <c r="P696" s="305"/>
      <c r="Q696" s="305"/>
      <c r="R696" s="305"/>
      <c r="S696" s="305"/>
      <c r="T696" s="305"/>
      <c r="U696" s="307">
        <f t="shared" si="51"/>
        <v>0</v>
      </c>
      <c r="V696" s="307">
        <f t="shared" si="52"/>
        <v>0</v>
      </c>
      <c r="W696" s="307">
        <f t="shared" si="53"/>
        <v>0</v>
      </c>
      <c r="X696" s="307">
        <f t="shared" si="54"/>
        <v>0</v>
      </c>
      <c r="Y696" s="308">
        <f t="shared" si="55"/>
        <v>0</v>
      </c>
      <c r="Z696" s="377">
        <f>SUM(Detailed_budget_table[[#This Row],[Y1 Total Cost Budget Line]:[Y5 Total Cost Budget Line]])</f>
        <v>0</v>
      </c>
    </row>
    <row r="697" spans="2:26" ht="15" customHeight="1">
      <c r="B697" s="302"/>
      <c r="C697" s="71"/>
      <c r="D697" s="71"/>
      <c r="E697" s="71"/>
      <c r="F697" s="71"/>
      <c r="G697" s="71"/>
      <c r="H697" s="71"/>
      <c r="I697" s="368">
        <f>IF(Detailed_budget_table[[#This Row],[Unit Cost Available?]]="Yes",IFERROR(INDEX(unit_cost,MATCH(Detailed_budget_table[[#This Row],[Cost Item]],cost_item_lookup,0)),""),0)</f>
        <v>0</v>
      </c>
      <c r="J697" s="368">
        <f>IF(H697="Yes",IF(G697="","",INDEX(cost_item_lookup_table[Cost Unit],(MATCH(G697,cost_item_lookup_table[Cost Item],0)))),0)</f>
        <v>0</v>
      </c>
      <c r="K697" s="305"/>
      <c r="L697" s="305"/>
      <c r="M697" s="305"/>
      <c r="N697" s="305"/>
      <c r="O697" s="305"/>
      <c r="P697" s="305"/>
      <c r="Q697" s="305"/>
      <c r="R697" s="305"/>
      <c r="S697" s="305"/>
      <c r="T697" s="305"/>
      <c r="U697" s="307">
        <f t="shared" si="51"/>
        <v>0</v>
      </c>
      <c r="V697" s="307">
        <f t="shared" si="52"/>
        <v>0</v>
      </c>
      <c r="W697" s="307">
        <f t="shared" si="53"/>
        <v>0</v>
      </c>
      <c r="X697" s="307">
        <f t="shared" si="54"/>
        <v>0</v>
      </c>
      <c r="Y697" s="308">
        <f t="shared" si="55"/>
        <v>0</v>
      </c>
      <c r="Z697" s="377">
        <f>SUM(Detailed_budget_table[[#This Row],[Y1 Total Cost Budget Line]:[Y5 Total Cost Budget Line]])</f>
        <v>0</v>
      </c>
    </row>
    <row r="698" spans="2:26" ht="15" customHeight="1">
      <c r="B698" s="302"/>
      <c r="C698" s="71"/>
      <c r="D698" s="71"/>
      <c r="E698" s="71"/>
      <c r="F698" s="71"/>
      <c r="G698" s="71"/>
      <c r="H698" s="71"/>
      <c r="I698" s="368">
        <f>IF(Detailed_budget_table[[#This Row],[Unit Cost Available?]]="Yes",IFERROR(INDEX(unit_cost,MATCH(Detailed_budget_table[[#This Row],[Cost Item]],cost_item_lookup,0)),""),0)</f>
        <v>0</v>
      </c>
      <c r="J698" s="368">
        <f>IF(H698="Yes",IF(G698="","",INDEX(cost_item_lookup_table[Cost Unit],(MATCH(G698,cost_item_lookup_table[Cost Item],0)))),0)</f>
        <v>0</v>
      </c>
      <c r="K698" s="305"/>
      <c r="L698" s="305"/>
      <c r="M698" s="305"/>
      <c r="N698" s="305"/>
      <c r="O698" s="305"/>
      <c r="P698" s="305"/>
      <c r="Q698" s="305"/>
      <c r="R698" s="305"/>
      <c r="S698" s="305"/>
      <c r="T698" s="305"/>
      <c r="U698" s="307">
        <f t="shared" si="51"/>
        <v>0</v>
      </c>
      <c r="V698" s="307">
        <f t="shared" si="52"/>
        <v>0</v>
      </c>
      <c r="W698" s="307">
        <f t="shared" si="53"/>
        <v>0</v>
      </c>
      <c r="X698" s="307">
        <f t="shared" si="54"/>
        <v>0</v>
      </c>
      <c r="Y698" s="308">
        <f t="shared" si="55"/>
        <v>0</v>
      </c>
      <c r="Z698" s="377">
        <f>SUM(Detailed_budget_table[[#This Row],[Y1 Total Cost Budget Line]:[Y5 Total Cost Budget Line]])</f>
        <v>0</v>
      </c>
    </row>
    <row r="699" spans="2:26" ht="15" customHeight="1">
      <c r="B699" s="302"/>
      <c r="C699" s="71"/>
      <c r="D699" s="71"/>
      <c r="E699" s="71"/>
      <c r="F699" s="71"/>
      <c r="G699" s="71"/>
      <c r="H699" s="71"/>
      <c r="I699" s="368">
        <f>IF(Detailed_budget_table[[#This Row],[Unit Cost Available?]]="Yes",IFERROR(INDEX(unit_cost,MATCH(Detailed_budget_table[[#This Row],[Cost Item]],cost_item_lookup,0)),""),0)</f>
        <v>0</v>
      </c>
      <c r="J699" s="368">
        <f>IF(H699="Yes",IF(G699="","",INDEX(cost_item_lookup_table[Cost Unit],(MATCH(G699,cost_item_lookup_table[Cost Item],0)))),0)</f>
        <v>0</v>
      </c>
      <c r="K699" s="305"/>
      <c r="L699" s="305"/>
      <c r="M699" s="305"/>
      <c r="N699" s="305"/>
      <c r="O699" s="305"/>
      <c r="P699" s="305"/>
      <c r="Q699" s="305"/>
      <c r="R699" s="305"/>
      <c r="S699" s="305"/>
      <c r="T699" s="305"/>
      <c r="U699" s="307">
        <f t="shared" si="51"/>
        <v>0</v>
      </c>
      <c r="V699" s="307">
        <f t="shared" si="52"/>
        <v>0</v>
      </c>
      <c r="W699" s="307">
        <f t="shared" si="53"/>
        <v>0</v>
      </c>
      <c r="X699" s="307">
        <f t="shared" si="54"/>
        <v>0</v>
      </c>
      <c r="Y699" s="308">
        <f t="shared" si="55"/>
        <v>0</v>
      </c>
      <c r="Z699" s="377">
        <f>SUM(Detailed_budget_table[[#This Row],[Y1 Total Cost Budget Line]:[Y5 Total Cost Budget Line]])</f>
        <v>0</v>
      </c>
    </row>
    <row r="700" spans="2:26" ht="15" customHeight="1">
      <c r="B700" s="302"/>
      <c r="C700" s="71"/>
      <c r="D700" s="71"/>
      <c r="E700" s="71"/>
      <c r="F700" s="71"/>
      <c r="G700" s="71"/>
      <c r="H700" s="71"/>
      <c r="I700" s="368">
        <f>IF(Detailed_budget_table[[#This Row],[Unit Cost Available?]]="Yes",IFERROR(INDEX(unit_cost,MATCH(Detailed_budget_table[[#This Row],[Cost Item]],cost_item_lookup,0)),""),0)</f>
        <v>0</v>
      </c>
      <c r="J700" s="368">
        <f>IF(H700="Yes",IF(G700="","",INDEX(cost_item_lookup_table[Cost Unit],(MATCH(G700,cost_item_lookup_table[Cost Item],0)))),0)</f>
        <v>0</v>
      </c>
      <c r="K700" s="305"/>
      <c r="L700" s="305"/>
      <c r="M700" s="305"/>
      <c r="N700" s="305"/>
      <c r="O700" s="305"/>
      <c r="P700" s="305"/>
      <c r="Q700" s="305"/>
      <c r="R700" s="305"/>
      <c r="S700" s="305"/>
      <c r="T700" s="305"/>
      <c r="U700" s="307">
        <f t="shared" si="51"/>
        <v>0</v>
      </c>
      <c r="V700" s="307">
        <f t="shared" si="52"/>
        <v>0</v>
      </c>
      <c r="W700" s="307">
        <f t="shared" si="53"/>
        <v>0</v>
      </c>
      <c r="X700" s="307">
        <f t="shared" si="54"/>
        <v>0</v>
      </c>
      <c r="Y700" s="308">
        <f t="shared" si="55"/>
        <v>0</v>
      </c>
      <c r="Z700" s="377">
        <f>SUM(Detailed_budget_table[[#This Row],[Y1 Total Cost Budget Line]:[Y5 Total Cost Budget Line]])</f>
        <v>0</v>
      </c>
    </row>
    <row r="701" spans="2:26" ht="15" customHeight="1">
      <c r="B701" s="302"/>
      <c r="C701" s="71"/>
      <c r="D701" s="71"/>
      <c r="E701" s="71"/>
      <c r="F701" s="71"/>
      <c r="G701" s="71"/>
      <c r="H701" s="71"/>
      <c r="I701" s="368">
        <f>IF(Detailed_budget_table[[#This Row],[Unit Cost Available?]]="Yes",IFERROR(INDEX(unit_cost,MATCH(Detailed_budget_table[[#This Row],[Cost Item]],cost_item_lookup,0)),""),0)</f>
        <v>0</v>
      </c>
      <c r="J701" s="368">
        <f>IF(H701="Yes",IF(G701="","",INDEX(cost_item_lookup_table[Cost Unit],(MATCH(G701,cost_item_lookup_table[Cost Item],0)))),0)</f>
        <v>0</v>
      </c>
      <c r="K701" s="305"/>
      <c r="L701" s="305"/>
      <c r="M701" s="305"/>
      <c r="N701" s="305"/>
      <c r="O701" s="305"/>
      <c r="P701" s="305"/>
      <c r="Q701" s="305"/>
      <c r="R701" s="305"/>
      <c r="S701" s="305"/>
      <c r="T701" s="305"/>
      <c r="U701" s="307">
        <f t="shared" si="51"/>
        <v>0</v>
      </c>
      <c r="V701" s="307">
        <f t="shared" si="52"/>
        <v>0</v>
      </c>
      <c r="W701" s="307">
        <f t="shared" si="53"/>
        <v>0</v>
      </c>
      <c r="X701" s="307">
        <f t="shared" si="54"/>
        <v>0</v>
      </c>
      <c r="Y701" s="308">
        <f t="shared" si="55"/>
        <v>0</v>
      </c>
      <c r="Z701" s="377">
        <f>SUM(Detailed_budget_table[[#This Row],[Y1 Total Cost Budget Line]:[Y5 Total Cost Budget Line]])</f>
        <v>0</v>
      </c>
    </row>
    <row r="702" spans="2:26" ht="15" customHeight="1">
      <c r="B702" s="302"/>
      <c r="C702" s="71"/>
      <c r="D702" s="71"/>
      <c r="E702" s="71"/>
      <c r="F702" s="71"/>
      <c r="G702" s="71"/>
      <c r="H702" s="71"/>
      <c r="I702" s="368">
        <f>IF(Detailed_budget_table[[#This Row],[Unit Cost Available?]]="Yes",IFERROR(INDEX(unit_cost,MATCH(Detailed_budget_table[[#This Row],[Cost Item]],cost_item_lookup,0)),""),0)</f>
        <v>0</v>
      </c>
      <c r="J702" s="368">
        <f>IF(H702="Yes",IF(G702="","",INDEX(cost_item_lookup_table[Cost Unit],(MATCH(G702,cost_item_lookup_table[Cost Item],0)))),0)</f>
        <v>0</v>
      </c>
      <c r="K702" s="305"/>
      <c r="L702" s="305"/>
      <c r="M702" s="305"/>
      <c r="N702" s="305"/>
      <c r="O702" s="305"/>
      <c r="P702" s="305"/>
      <c r="Q702" s="305"/>
      <c r="R702" s="305"/>
      <c r="S702" s="305"/>
      <c r="T702" s="305"/>
      <c r="U702" s="307">
        <f t="shared" si="51"/>
        <v>0</v>
      </c>
      <c r="V702" s="307">
        <f t="shared" si="52"/>
        <v>0</v>
      </c>
      <c r="W702" s="307">
        <f t="shared" si="53"/>
        <v>0</v>
      </c>
      <c r="X702" s="307">
        <f t="shared" si="54"/>
        <v>0</v>
      </c>
      <c r="Y702" s="308">
        <f t="shared" si="55"/>
        <v>0</v>
      </c>
      <c r="Z702" s="377">
        <f>SUM(Detailed_budget_table[[#This Row],[Y1 Total Cost Budget Line]:[Y5 Total Cost Budget Line]])</f>
        <v>0</v>
      </c>
    </row>
    <row r="703" spans="2:26" ht="15" customHeight="1">
      <c r="B703" s="302"/>
      <c r="C703" s="71"/>
      <c r="D703" s="71"/>
      <c r="E703" s="71"/>
      <c r="F703" s="71"/>
      <c r="G703" s="71"/>
      <c r="H703" s="71"/>
      <c r="I703" s="368">
        <f>IF(Detailed_budget_table[[#This Row],[Unit Cost Available?]]="Yes",IFERROR(INDEX(unit_cost,MATCH(Detailed_budget_table[[#This Row],[Cost Item]],cost_item_lookup,0)),""),0)</f>
        <v>0</v>
      </c>
      <c r="J703" s="368">
        <f>IF(H703="Yes",IF(G703="","",INDEX(cost_item_lookup_table[Cost Unit],(MATCH(G703,cost_item_lookup_table[Cost Item],0)))),0)</f>
        <v>0</v>
      </c>
      <c r="K703" s="305"/>
      <c r="L703" s="305"/>
      <c r="M703" s="305"/>
      <c r="N703" s="305"/>
      <c r="O703" s="305"/>
      <c r="P703" s="305"/>
      <c r="Q703" s="305"/>
      <c r="R703" s="305"/>
      <c r="S703" s="305"/>
      <c r="T703" s="305"/>
      <c r="U703" s="307">
        <f t="shared" si="51"/>
        <v>0</v>
      </c>
      <c r="V703" s="307">
        <f t="shared" si="52"/>
        <v>0</v>
      </c>
      <c r="W703" s="307">
        <f t="shared" si="53"/>
        <v>0</v>
      </c>
      <c r="X703" s="307">
        <f t="shared" si="54"/>
        <v>0</v>
      </c>
      <c r="Y703" s="308">
        <f t="shared" si="55"/>
        <v>0</v>
      </c>
      <c r="Z703" s="377">
        <f>SUM(Detailed_budget_table[[#This Row],[Y1 Total Cost Budget Line]:[Y5 Total Cost Budget Line]])</f>
        <v>0</v>
      </c>
    </row>
    <row r="704" spans="2:26" ht="15" customHeight="1">
      <c r="B704" s="302"/>
      <c r="C704" s="71"/>
      <c r="D704" s="71"/>
      <c r="E704" s="71"/>
      <c r="F704" s="71"/>
      <c r="G704" s="71"/>
      <c r="H704" s="71"/>
      <c r="I704" s="368">
        <f>IF(Detailed_budget_table[[#This Row],[Unit Cost Available?]]="Yes",IFERROR(INDEX(unit_cost,MATCH(Detailed_budget_table[[#This Row],[Cost Item]],cost_item_lookup,0)),""),0)</f>
        <v>0</v>
      </c>
      <c r="J704" s="368">
        <f>IF(H704="Yes",IF(G704="","",INDEX(cost_item_lookup_table[Cost Unit],(MATCH(G704,cost_item_lookup_table[Cost Item],0)))),0)</f>
        <v>0</v>
      </c>
      <c r="K704" s="305"/>
      <c r="L704" s="305"/>
      <c r="M704" s="305"/>
      <c r="N704" s="305"/>
      <c r="O704" s="305"/>
      <c r="P704" s="305"/>
      <c r="Q704" s="305"/>
      <c r="R704" s="305"/>
      <c r="S704" s="305"/>
      <c r="T704" s="305"/>
      <c r="U704" s="307">
        <f t="shared" si="51"/>
        <v>0</v>
      </c>
      <c r="V704" s="307">
        <f t="shared" si="52"/>
        <v>0</v>
      </c>
      <c r="W704" s="307">
        <f t="shared" si="53"/>
        <v>0</v>
      </c>
      <c r="X704" s="307">
        <f t="shared" si="54"/>
        <v>0</v>
      </c>
      <c r="Y704" s="308">
        <f t="shared" si="55"/>
        <v>0</v>
      </c>
      <c r="Z704" s="377">
        <f>SUM(Detailed_budget_table[[#This Row],[Y1 Total Cost Budget Line]:[Y5 Total Cost Budget Line]])</f>
        <v>0</v>
      </c>
    </row>
    <row r="705" spans="2:26" ht="15" customHeight="1">
      <c r="B705" s="302"/>
      <c r="C705" s="71"/>
      <c r="D705" s="71"/>
      <c r="E705" s="71"/>
      <c r="F705" s="71"/>
      <c r="G705" s="71"/>
      <c r="H705" s="71"/>
      <c r="I705" s="368">
        <f>IF(Detailed_budget_table[[#This Row],[Unit Cost Available?]]="Yes",IFERROR(INDEX(unit_cost,MATCH(Detailed_budget_table[[#This Row],[Cost Item]],cost_item_lookup,0)),""),0)</f>
        <v>0</v>
      </c>
      <c r="J705" s="368">
        <f>IF(H705="Yes",IF(G705="","",INDEX(cost_item_lookup_table[Cost Unit],(MATCH(G705,cost_item_lookup_table[Cost Item],0)))),0)</f>
        <v>0</v>
      </c>
      <c r="K705" s="305"/>
      <c r="L705" s="305"/>
      <c r="M705" s="305"/>
      <c r="N705" s="305"/>
      <c r="O705" s="305"/>
      <c r="P705" s="305"/>
      <c r="Q705" s="305"/>
      <c r="R705" s="305"/>
      <c r="S705" s="305"/>
      <c r="T705" s="305"/>
      <c r="U705" s="307">
        <f t="shared" si="51"/>
        <v>0</v>
      </c>
      <c r="V705" s="307">
        <f t="shared" si="52"/>
        <v>0</v>
      </c>
      <c r="W705" s="307">
        <f t="shared" si="53"/>
        <v>0</v>
      </c>
      <c r="X705" s="307">
        <f t="shared" si="54"/>
        <v>0</v>
      </c>
      <c r="Y705" s="308">
        <f t="shared" si="55"/>
        <v>0</v>
      </c>
      <c r="Z705" s="377">
        <f>SUM(Detailed_budget_table[[#This Row],[Y1 Total Cost Budget Line]:[Y5 Total Cost Budget Line]])</f>
        <v>0</v>
      </c>
    </row>
    <row r="706" spans="2:26" ht="15" customHeight="1">
      <c r="B706" s="302"/>
      <c r="C706" s="71"/>
      <c r="D706" s="71"/>
      <c r="E706" s="71"/>
      <c r="F706" s="71"/>
      <c r="G706" s="71"/>
      <c r="H706" s="71"/>
      <c r="I706" s="368">
        <f>IF(Detailed_budget_table[[#This Row],[Unit Cost Available?]]="Yes",IFERROR(INDEX(unit_cost,MATCH(Detailed_budget_table[[#This Row],[Cost Item]],cost_item_lookup,0)),""),0)</f>
        <v>0</v>
      </c>
      <c r="J706" s="368">
        <f>IF(H706="Yes",IF(G706="","",INDEX(cost_item_lookup_table[Cost Unit],(MATCH(G706,cost_item_lookup_table[Cost Item],0)))),0)</f>
        <v>0</v>
      </c>
      <c r="K706" s="305"/>
      <c r="L706" s="305"/>
      <c r="M706" s="305"/>
      <c r="N706" s="305"/>
      <c r="O706" s="305"/>
      <c r="P706" s="305"/>
      <c r="Q706" s="305"/>
      <c r="R706" s="305"/>
      <c r="S706" s="305"/>
      <c r="T706" s="305"/>
      <c r="U706" s="307">
        <f t="shared" si="51"/>
        <v>0</v>
      </c>
      <c r="V706" s="307">
        <f t="shared" si="52"/>
        <v>0</v>
      </c>
      <c r="W706" s="307">
        <f t="shared" si="53"/>
        <v>0</v>
      </c>
      <c r="X706" s="307">
        <f t="shared" si="54"/>
        <v>0</v>
      </c>
      <c r="Y706" s="308">
        <f t="shared" si="55"/>
        <v>0</v>
      </c>
      <c r="Z706" s="377">
        <f>SUM(Detailed_budget_table[[#This Row],[Y1 Total Cost Budget Line]:[Y5 Total Cost Budget Line]])</f>
        <v>0</v>
      </c>
    </row>
    <row r="707" spans="2:26" ht="15" customHeight="1">
      <c r="B707" s="302"/>
      <c r="C707" s="71"/>
      <c r="D707" s="71"/>
      <c r="E707" s="71"/>
      <c r="F707" s="71"/>
      <c r="G707" s="71"/>
      <c r="H707" s="71"/>
      <c r="I707" s="368">
        <f>IF(Detailed_budget_table[[#This Row],[Unit Cost Available?]]="Yes",IFERROR(INDEX(unit_cost,MATCH(Detailed_budget_table[[#This Row],[Cost Item]],cost_item_lookup,0)),""),0)</f>
        <v>0</v>
      </c>
      <c r="J707" s="368">
        <f>IF(H707="Yes",IF(G707="","",INDEX(cost_item_lookup_table[Cost Unit],(MATCH(G707,cost_item_lookup_table[Cost Item],0)))),0)</f>
        <v>0</v>
      </c>
      <c r="K707" s="305"/>
      <c r="L707" s="305"/>
      <c r="M707" s="305"/>
      <c r="N707" s="305"/>
      <c r="O707" s="305"/>
      <c r="P707" s="305"/>
      <c r="Q707" s="305"/>
      <c r="R707" s="305"/>
      <c r="S707" s="305"/>
      <c r="T707" s="305"/>
      <c r="U707" s="307">
        <f t="shared" si="51"/>
        <v>0</v>
      </c>
      <c r="V707" s="307">
        <f t="shared" si="52"/>
        <v>0</v>
      </c>
      <c r="W707" s="307">
        <f t="shared" si="53"/>
        <v>0</v>
      </c>
      <c r="X707" s="307">
        <f t="shared" si="54"/>
        <v>0</v>
      </c>
      <c r="Y707" s="308">
        <f t="shared" si="55"/>
        <v>0</v>
      </c>
      <c r="Z707" s="377">
        <f>SUM(Detailed_budget_table[[#This Row],[Y1 Total Cost Budget Line]:[Y5 Total Cost Budget Line]])</f>
        <v>0</v>
      </c>
    </row>
    <row r="708" spans="2:26" ht="15" customHeight="1">
      <c r="B708" s="302"/>
      <c r="C708" s="71"/>
      <c r="D708" s="71"/>
      <c r="E708" s="71"/>
      <c r="F708" s="71"/>
      <c r="G708" s="71"/>
      <c r="H708" s="71"/>
      <c r="I708" s="368">
        <f>IF(Detailed_budget_table[[#This Row],[Unit Cost Available?]]="Yes",IFERROR(INDEX(unit_cost,MATCH(Detailed_budget_table[[#This Row],[Cost Item]],cost_item_lookup,0)),""),0)</f>
        <v>0</v>
      </c>
      <c r="J708" s="368">
        <f>IF(H708="Yes",IF(G708="","",INDEX(cost_item_lookup_table[Cost Unit],(MATCH(G708,cost_item_lookup_table[Cost Item],0)))),0)</f>
        <v>0</v>
      </c>
      <c r="K708" s="305"/>
      <c r="L708" s="305"/>
      <c r="M708" s="305"/>
      <c r="N708" s="305"/>
      <c r="O708" s="305"/>
      <c r="P708" s="305"/>
      <c r="Q708" s="305"/>
      <c r="R708" s="305"/>
      <c r="S708" s="305"/>
      <c r="T708" s="305"/>
      <c r="U708" s="307">
        <f t="shared" si="51"/>
        <v>0</v>
      </c>
      <c r="V708" s="307">
        <f t="shared" si="52"/>
        <v>0</v>
      </c>
      <c r="W708" s="307">
        <f t="shared" si="53"/>
        <v>0</v>
      </c>
      <c r="X708" s="307">
        <f t="shared" si="54"/>
        <v>0</v>
      </c>
      <c r="Y708" s="308">
        <f t="shared" si="55"/>
        <v>0</v>
      </c>
      <c r="Z708" s="377">
        <f>SUM(Detailed_budget_table[[#This Row],[Y1 Total Cost Budget Line]:[Y5 Total Cost Budget Line]])</f>
        <v>0</v>
      </c>
    </row>
    <row r="709" spans="2:26" ht="15" customHeight="1">
      <c r="B709" s="302"/>
      <c r="C709" s="71"/>
      <c r="D709" s="71"/>
      <c r="E709" s="71"/>
      <c r="F709" s="71"/>
      <c r="G709" s="71"/>
      <c r="H709" s="71"/>
      <c r="I709" s="368">
        <f>IF(Detailed_budget_table[[#This Row],[Unit Cost Available?]]="Yes",IFERROR(INDEX(unit_cost,MATCH(Detailed_budget_table[[#This Row],[Cost Item]],cost_item_lookup,0)),""),0)</f>
        <v>0</v>
      </c>
      <c r="J709" s="368">
        <f>IF(H709="Yes",IF(G709="","",INDEX(cost_item_lookup_table[Cost Unit],(MATCH(G709,cost_item_lookup_table[Cost Item],0)))),0)</f>
        <v>0</v>
      </c>
      <c r="K709" s="305"/>
      <c r="L709" s="305"/>
      <c r="M709" s="305"/>
      <c r="N709" s="305"/>
      <c r="O709" s="305"/>
      <c r="P709" s="305"/>
      <c r="Q709" s="305"/>
      <c r="R709" s="305"/>
      <c r="S709" s="305"/>
      <c r="T709" s="305"/>
      <c r="U709" s="307">
        <f t="shared" si="51"/>
        <v>0</v>
      </c>
      <c r="V709" s="307">
        <f t="shared" si="52"/>
        <v>0</v>
      </c>
      <c r="W709" s="307">
        <f t="shared" si="53"/>
        <v>0</v>
      </c>
      <c r="X709" s="307">
        <f t="shared" si="54"/>
        <v>0</v>
      </c>
      <c r="Y709" s="308">
        <f t="shared" si="55"/>
        <v>0</v>
      </c>
      <c r="Z709" s="377">
        <f>SUM(Detailed_budget_table[[#This Row],[Y1 Total Cost Budget Line]:[Y5 Total Cost Budget Line]])</f>
        <v>0</v>
      </c>
    </row>
    <row r="710" spans="2:26" ht="15" customHeight="1">
      <c r="B710" s="302"/>
      <c r="C710" s="71"/>
      <c r="D710" s="71"/>
      <c r="E710" s="71"/>
      <c r="F710" s="71"/>
      <c r="G710" s="71"/>
      <c r="H710" s="71"/>
      <c r="I710" s="368">
        <f>IF(Detailed_budget_table[[#This Row],[Unit Cost Available?]]="Yes",IFERROR(INDEX(unit_cost,MATCH(Detailed_budget_table[[#This Row],[Cost Item]],cost_item_lookup,0)),""),0)</f>
        <v>0</v>
      </c>
      <c r="J710" s="368">
        <f>IF(H710="Yes",IF(G710="","",INDEX(cost_item_lookup_table[Cost Unit],(MATCH(G710,cost_item_lookup_table[Cost Item],0)))),0)</f>
        <v>0</v>
      </c>
      <c r="K710" s="305"/>
      <c r="L710" s="305"/>
      <c r="M710" s="305"/>
      <c r="N710" s="305"/>
      <c r="O710" s="305"/>
      <c r="P710" s="305"/>
      <c r="Q710" s="305"/>
      <c r="R710" s="305"/>
      <c r="S710" s="305"/>
      <c r="T710" s="305"/>
      <c r="U710" s="307">
        <f t="shared" si="51"/>
        <v>0</v>
      </c>
      <c r="V710" s="307">
        <f t="shared" si="52"/>
        <v>0</v>
      </c>
      <c r="W710" s="307">
        <f t="shared" si="53"/>
        <v>0</v>
      </c>
      <c r="X710" s="307">
        <f t="shared" si="54"/>
        <v>0</v>
      </c>
      <c r="Y710" s="308">
        <f t="shared" si="55"/>
        <v>0</v>
      </c>
      <c r="Z710" s="377">
        <f>SUM(Detailed_budget_table[[#This Row],[Y1 Total Cost Budget Line]:[Y5 Total Cost Budget Line]])</f>
        <v>0</v>
      </c>
    </row>
    <row r="711" spans="2:26" ht="15" customHeight="1">
      <c r="B711" s="302"/>
      <c r="C711" s="71"/>
      <c r="D711" s="71"/>
      <c r="E711" s="71"/>
      <c r="F711" s="71"/>
      <c r="G711" s="71"/>
      <c r="H711" s="71"/>
      <c r="I711" s="368">
        <f>IF(Detailed_budget_table[[#This Row],[Unit Cost Available?]]="Yes",IFERROR(INDEX(unit_cost,MATCH(Detailed_budget_table[[#This Row],[Cost Item]],cost_item_lookup,0)),""),0)</f>
        <v>0</v>
      </c>
      <c r="J711" s="368">
        <f>IF(H711="Yes",IF(G711="","",INDEX(cost_item_lookup_table[Cost Unit],(MATCH(G711,cost_item_lookup_table[Cost Item],0)))),0)</f>
        <v>0</v>
      </c>
      <c r="K711" s="305"/>
      <c r="L711" s="305"/>
      <c r="M711" s="305"/>
      <c r="N711" s="305"/>
      <c r="O711" s="305"/>
      <c r="P711" s="305"/>
      <c r="Q711" s="305"/>
      <c r="R711" s="305"/>
      <c r="S711" s="305"/>
      <c r="T711" s="305"/>
      <c r="U711" s="307">
        <f t="shared" ref="U711:U774" si="56">IF(IF(OR(K711="",L711="",$I711=""),"",K711*L711*$I711)="",0,K711*L711*$I711)</f>
        <v>0</v>
      </c>
      <c r="V711" s="307">
        <f t="shared" ref="V711:V774" si="57">IF(IF(OR(M711="",N711="",$I711=""),"",M711*N711*$I711)="",0,M711*N711*$I711)</f>
        <v>0</v>
      </c>
      <c r="W711" s="307">
        <f t="shared" ref="W711:W774" si="58">IF(IF(OR(O711="",P711="",$I711=""),"",O711*P711*$I711)="",0,O711*P711*$I711)</f>
        <v>0</v>
      </c>
      <c r="X711" s="307">
        <f t="shared" ref="X711:X774" si="59">IF(IF(OR(Q711="",R711="",$I711=""),"",Q711*R711*$I711)="",0,Q711*R711*$I711)</f>
        <v>0</v>
      </c>
      <c r="Y711" s="308">
        <f t="shared" ref="Y711:Y774" si="60">IF(IF(OR(S711="",T711="",$I711=""),"",S711*T711*$I711)="",0,S711*T711*$I711)</f>
        <v>0</v>
      </c>
      <c r="Z711" s="377">
        <f>SUM(Detailed_budget_table[[#This Row],[Y1 Total Cost Budget Line]:[Y5 Total Cost Budget Line]])</f>
        <v>0</v>
      </c>
    </row>
    <row r="712" spans="2:26" ht="15" customHeight="1">
      <c r="B712" s="302"/>
      <c r="C712" s="71"/>
      <c r="D712" s="71"/>
      <c r="E712" s="71"/>
      <c r="F712" s="71"/>
      <c r="G712" s="71"/>
      <c r="H712" s="71"/>
      <c r="I712" s="368">
        <f>IF(Detailed_budget_table[[#This Row],[Unit Cost Available?]]="Yes",IFERROR(INDEX(unit_cost,MATCH(Detailed_budget_table[[#This Row],[Cost Item]],cost_item_lookup,0)),""),0)</f>
        <v>0</v>
      </c>
      <c r="J712" s="368">
        <f>IF(H712="Yes",IF(G712="","",INDEX(cost_item_lookup_table[Cost Unit],(MATCH(G712,cost_item_lookup_table[Cost Item],0)))),0)</f>
        <v>0</v>
      </c>
      <c r="K712" s="305"/>
      <c r="L712" s="305"/>
      <c r="M712" s="305"/>
      <c r="N712" s="305"/>
      <c r="O712" s="305"/>
      <c r="P712" s="305"/>
      <c r="Q712" s="305"/>
      <c r="R712" s="305"/>
      <c r="S712" s="305"/>
      <c r="T712" s="305"/>
      <c r="U712" s="307">
        <f t="shared" si="56"/>
        <v>0</v>
      </c>
      <c r="V712" s="307">
        <f t="shared" si="57"/>
        <v>0</v>
      </c>
      <c r="W712" s="307">
        <f t="shared" si="58"/>
        <v>0</v>
      </c>
      <c r="X712" s="307">
        <f t="shared" si="59"/>
        <v>0</v>
      </c>
      <c r="Y712" s="308">
        <f t="shared" si="60"/>
        <v>0</v>
      </c>
      <c r="Z712" s="377">
        <f>SUM(Detailed_budget_table[[#This Row],[Y1 Total Cost Budget Line]:[Y5 Total Cost Budget Line]])</f>
        <v>0</v>
      </c>
    </row>
    <row r="713" spans="2:26" ht="15" customHeight="1">
      <c r="B713" s="302"/>
      <c r="C713" s="71"/>
      <c r="D713" s="71"/>
      <c r="E713" s="71"/>
      <c r="F713" s="71"/>
      <c r="G713" s="71"/>
      <c r="H713" s="71"/>
      <c r="I713" s="368">
        <f>IF(Detailed_budget_table[[#This Row],[Unit Cost Available?]]="Yes",IFERROR(INDEX(unit_cost,MATCH(Detailed_budget_table[[#This Row],[Cost Item]],cost_item_lookup,0)),""),0)</f>
        <v>0</v>
      </c>
      <c r="J713" s="368">
        <f>IF(H713="Yes",IF(G713="","",INDEX(cost_item_lookup_table[Cost Unit],(MATCH(G713,cost_item_lookup_table[Cost Item],0)))),0)</f>
        <v>0</v>
      </c>
      <c r="K713" s="305"/>
      <c r="L713" s="305"/>
      <c r="M713" s="305"/>
      <c r="N713" s="305"/>
      <c r="O713" s="305"/>
      <c r="P713" s="305"/>
      <c r="Q713" s="305"/>
      <c r="R713" s="305"/>
      <c r="S713" s="305"/>
      <c r="T713" s="305"/>
      <c r="U713" s="307">
        <f t="shared" si="56"/>
        <v>0</v>
      </c>
      <c r="V713" s="307">
        <f t="shared" si="57"/>
        <v>0</v>
      </c>
      <c r="W713" s="307">
        <f t="shared" si="58"/>
        <v>0</v>
      </c>
      <c r="X713" s="307">
        <f t="shared" si="59"/>
        <v>0</v>
      </c>
      <c r="Y713" s="308">
        <f t="shared" si="60"/>
        <v>0</v>
      </c>
      <c r="Z713" s="377">
        <f>SUM(Detailed_budget_table[[#This Row],[Y1 Total Cost Budget Line]:[Y5 Total Cost Budget Line]])</f>
        <v>0</v>
      </c>
    </row>
    <row r="714" spans="2:26" ht="15" customHeight="1">
      <c r="B714" s="302"/>
      <c r="C714" s="71"/>
      <c r="D714" s="71"/>
      <c r="E714" s="71"/>
      <c r="F714" s="71"/>
      <c r="G714" s="71"/>
      <c r="H714" s="71"/>
      <c r="I714" s="368">
        <f>IF(Detailed_budget_table[[#This Row],[Unit Cost Available?]]="Yes",IFERROR(INDEX(unit_cost,MATCH(Detailed_budget_table[[#This Row],[Cost Item]],cost_item_lookup,0)),""),0)</f>
        <v>0</v>
      </c>
      <c r="J714" s="368">
        <f>IF(H714="Yes",IF(G714="","",INDEX(cost_item_lookup_table[Cost Unit],(MATCH(G714,cost_item_lookup_table[Cost Item],0)))),0)</f>
        <v>0</v>
      </c>
      <c r="K714" s="305"/>
      <c r="L714" s="305"/>
      <c r="M714" s="305"/>
      <c r="N714" s="305"/>
      <c r="O714" s="305"/>
      <c r="P714" s="305"/>
      <c r="Q714" s="305"/>
      <c r="R714" s="305"/>
      <c r="S714" s="305"/>
      <c r="T714" s="305"/>
      <c r="U714" s="307">
        <f t="shared" si="56"/>
        <v>0</v>
      </c>
      <c r="V714" s="307">
        <f t="shared" si="57"/>
        <v>0</v>
      </c>
      <c r="W714" s="307">
        <f t="shared" si="58"/>
        <v>0</v>
      </c>
      <c r="X714" s="307">
        <f t="shared" si="59"/>
        <v>0</v>
      </c>
      <c r="Y714" s="308">
        <f t="shared" si="60"/>
        <v>0</v>
      </c>
      <c r="Z714" s="377">
        <f>SUM(Detailed_budget_table[[#This Row],[Y1 Total Cost Budget Line]:[Y5 Total Cost Budget Line]])</f>
        <v>0</v>
      </c>
    </row>
    <row r="715" spans="2:26" ht="15" customHeight="1">
      <c r="B715" s="302"/>
      <c r="C715" s="71"/>
      <c r="D715" s="71"/>
      <c r="E715" s="71"/>
      <c r="F715" s="71"/>
      <c r="G715" s="71"/>
      <c r="H715" s="71"/>
      <c r="I715" s="368">
        <f>IF(Detailed_budget_table[[#This Row],[Unit Cost Available?]]="Yes",IFERROR(INDEX(unit_cost,MATCH(Detailed_budget_table[[#This Row],[Cost Item]],cost_item_lookup,0)),""),0)</f>
        <v>0</v>
      </c>
      <c r="J715" s="368">
        <f>IF(H715="Yes",IF(G715="","",INDEX(cost_item_lookup_table[Cost Unit],(MATCH(G715,cost_item_lookup_table[Cost Item],0)))),0)</f>
        <v>0</v>
      </c>
      <c r="K715" s="305"/>
      <c r="L715" s="305"/>
      <c r="M715" s="305"/>
      <c r="N715" s="305"/>
      <c r="O715" s="305"/>
      <c r="P715" s="305"/>
      <c r="Q715" s="305"/>
      <c r="R715" s="305"/>
      <c r="S715" s="305"/>
      <c r="T715" s="305"/>
      <c r="U715" s="307">
        <f t="shared" si="56"/>
        <v>0</v>
      </c>
      <c r="V715" s="307">
        <f t="shared" si="57"/>
        <v>0</v>
      </c>
      <c r="W715" s="307">
        <f t="shared" si="58"/>
        <v>0</v>
      </c>
      <c r="X715" s="307">
        <f t="shared" si="59"/>
        <v>0</v>
      </c>
      <c r="Y715" s="308">
        <f t="shared" si="60"/>
        <v>0</v>
      </c>
      <c r="Z715" s="377">
        <f>SUM(Detailed_budget_table[[#This Row],[Y1 Total Cost Budget Line]:[Y5 Total Cost Budget Line]])</f>
        <v>0</v>
      </c>
    </row>
    <row r="716" spans="2:26" ht="15" customHeight="1">
      <c r="B716" s="302"/>
      <c r="C716" s="71"/>
      <c r="D716" s="71"/>
      <c r="E716" s="71"/>
      <c r="F716" s="71"/>
      <c r="G716" s="71"/>
      <c r="H716" s="71"/>
      <c r="I716" s="368">
        <f>IF(Detailed_budget_table[[#This Row],[Unit Cost Available?]]="Yes",IFERROR(INDEX(unit_cost,MATCH(Detailed_budget_table[[#This Row],[Cost Item]],cost_item_lookup,0)),""),0)</f>
        <v>0</v>
      </c>
      <c r="J716" s="368">
        <f>IF(H716="Yes",IF(G716="","",INDEX(cost_item_lookup_table[Cost Unit],(MATCH(G716,cost_item_lookup_table[Cost Item],0)))),0)</f>
        <v>0</v>
      </c>
      <c r="K716" s="305"/>
      <c r="L716" s="305"/>
      <c r="M716" s="305"/>
      <c r="N716" s="305"/>
      <c r="O716" s="305"/>
      <c r="P716" s="305"/>
      <c r="Q716" s="305"/>
      <c r="R716" s="305"/>
      <c r="S716" s="305"/>
      <c r="T716" s="305"/>
      <c r="U716" s="307">
        <f t="shared" si="56"/>
        <v>0</v>
      </c>
      <c r="V716" s="307">
        <f t="shared" si="57"/>
        <v>0</v>
      </c>
      <c r="W716" s="307">
        <f t="shared" si="58"/>
        <v>0</v>
      </c>
      <c r="X716" s="307">
        <f t="shared" si="59"/>
        <v>0</v>
      </c>
      <c r="Y716" s="308">
        <f t="shared" si="60"/>
        <v>0</v>
      </c>
      <c r="Z716" s="377">
        <f>SUM(Detailed_budget_table[[#This Row],[Y1 Total Cost Budget Line]:[Y5 Total Cost Budget Line]])</f>
        <v>0</v>
      </c>
    </row>
    <row r="717" spans="2:26" ht="15" customHeight="1">
      <c r="B717" s="302"/>
      <c r="C717" s="71"/>
      <c r="D717" s="71"/>
      <c r="E717" s="71"/>
      <c r="F717" s="71"/>
      <c r="G717" s="71"/>
      <c r="H717" s="71"/>
      <c r="I717" s="368">
        <f>IF(Detailed_budget_table[[#This Row],[Unit Cost Available?]]="Yes",IFERROR(INDEX(unit_cost,MATCH(Detailed_budget_table[[#This Row],[Cost Item]],cost_item_lookup,0)),""),0)</f>
        <v>0</v>
      </c>
      <c r="J717" s="368">
        <f>IF(H717="Yes",IF(G717="","",INDEX(cost_item_lookup_table[Cost Unit],(MATCH(G717,cost_item_lookup_table[Cost Item],0)))),0)</f>
        <v>0</v>
      </c>
      <c r="K717" s="305"/>
      <c r="L717" s="305"/>
      <c r="M717" s="305"/>
      <c r="N717" s="305"/>
      <c r="O717" s="305"/>
      <c r="P717" s="305"/>
      <c r="Q717" s="305"/>
      <c r="R717" s="305"/>
      <c r="S717" s="305"/>
      <c r="T717" s="305"/>
      <c r="U717" s="307">
        <f t="shared" si="56"/>
        <v>0</v>
      </c>
      <c r="V717" s="307">
        <f t="shared" si="57"/>
        <v>0</v>
      </c>
      <c r="W717" s="307">
        <f t="shared" si="58"/>
        <v>0</v>
      </c>
      <c r="X717" s="307">
        <f t="shared" si="59"/>
        <v>0</v>
      </c>
      <c r="Y717" s="308">
        <f t="shared" si="60"/>
        <v>0</v>
      </c>
      <c r="Z717" s="377">
        <f>SUM(Detailed_budget_table[[#This Row],[Y1 Total Cost Budget Line]:[Y5 Total Cost Budget Line]])</f>
        <v>0</v>
      </c>
    </row>
    <row r="718" spans="2:26" ht="15" customHeight="1">
      <c r="B718" s="302"/>
      <c r="C718" s="71"/>
      <c r="D718" s="71"/>
      <c r="E718" s="71"/>
      <c r="F718" s="71"/>
      <c r="G718" s="71"/>
      <c r="H718" s="71"/>
      <c r="I718" s="368">
        <f>IF(Detailed_budget_table[[#This Row],[Unit Cost Available?]]="Yes",IFERROR(INDEX(unit_cost,MATCH(Detailed_budget_table[[#This Row],[Cost Item]],cost_item_lookup,0)),""),0)</f>
        <v>0</v>
      </c>
      <c r="J718" s="368">
        <f>IF(H718="Yes",IF(G718="","",INDEX(cost_item_lookup_table[Cost Unit],(MATCH(G718,cost_item_lookup_table[Cost Item],0)))),0)</f>
        <v>0</v>
      </c>
      <c r="K718" s="305"/>
      <c r="L718" s="305"/>
      <c r="M718" s="305"/>
      <c r="N718" s="305"/>
      <c r="O718" s="305"/>
      <c r="P718" s="305"/>
      <c r="Q718" s="305"/>
      <c r="R718" s="305"/>
      <c r="S718" s="305"/>
      <c r="T718" s="305"/>
      <c r="U718" s="307">
        <f t="shared" si="56"/>
        <v>0</v>
      </c>
      <c r="V718" s="307">
        <f t="shared" si="57"/>
        <v>0</v>
      </c>
      <c r="W718" s="307">
        <f t="shared" si="58"/>
        <v>0</v>
      </c>
      <c r="X718" s="307">
        <f t="shared" si="59"/>
        <v>0</v>
      </c>
      <c r="Y718" s="308">
        <f t="shared" si="60"/>
        <v>0</v>
      </c>
      <c r="Z718" s="377">
        <f>SUM(Detailed_budget_table[[#This Row],[Y1 Total Cost Budget Line]:[Y5 Total Cost Budget Line]])</f>
        <v>0</v>
      </c>
    </row>
    <row r="719" spans="2:26" ht="15" customHeight="1">
      <c r="B719" s="302"/>
      <c r="C719" s="71"/>
      <c r="D719" s="71"/>
      <c r="E719" s="71"/>
      <c r="F719" s="71"/>
      <c r="G719" s="71"/>
      <c r="H719" s="71"/>
      <c r="I719" s="368">
        <f>IF(Detailed_budget_table[[#This Row],[Unit Cost Available?]]="Yes",IFERROR(INDEX(unit_cost,MATCH(Detailed_budget_table[[#This Row],[Cost Item]],cost_item_lookup,0)),""),0)</f>
        <v>0</v>
      </c>
      <c r="J719" s="368">
        <f>IF(H719="Yes",IF(G719="","",INDEX(cost_item_lookup_table[Cost Unit],(MATCH(G719,cost_item_lookup_table[Cost Item],0)))),0)</f>
        <v>0</v>
      </c>
      <c r="K719" s="305"/>
      <c r="L719" s="305"/>
      <c r="M719" s="305"/>
      <c r="N719" s="305"/>
      <c r="O719" s="305"/>
      <c r="P719" s="305"/>
      <c r="Q719" s="305"/>
      <c r="R719" s="305"/>
      <c r="S719" s="305"/>
      <c r="T719" s="305"/>
      <c r="U719" s="307">
        <f t="shared" si="56"/>
        <v>0</v>
      </c>
      <c r="V719" s="307">
        <f t="shared" si="57"/>
        <v>0</v>
      </c>
      <c r="W719" s="307">
        <f t="shared" si="58"/>
        <v>0</v>
      </c>
      <c r="X719" s="307">
        <f t="shared" si="59"/>
        <v>0</v>
      </c>
      <c r="Y719" s="308">
        <f t="shared" si="60"/>
        <v>0</v>
      </c>
      <c r="Z719" s="377">
        <f>SUM(Detailed_budget_table[[#This Row],[Y1 Total Cost Budget Line]:[Y5 Total Cost Budget Line]])</f>
        <v>0</v>
      </c>
    </row>
    <row r="720" spans="2:26" ht="15" customHeight="1">
      <c r="B720" s="302"/>
      <c r="C720" s="71"/>
      <c r="D720" s="71"/>
      <c r="E720" s="71"/>
      <c r="F720" s="71"/>
      <c r="G720" s="71"/>
      <c r="H720" s="71"/>
      <c r="I720" s="368">
        <f>IF(Detailed_budget_table[[#This Row],[Unit Cost Available?]]="Yes",IFERROR(INDEX(unit_cost,MATCH(Detailed_budget_table[[#This Row],[Cost Item]],cost_item_lookup,0)),""),0)</f>
        <v>0</v>
      </c>
      <c r="J720" s="368">
        <f>IF(H720="Yes",IF(G720="","",INDEX(cost_item_lookup_table[Cost Unit],(MATCH(G720,cost_item_lookup_table[Cost Item],0)))),0)</f>
        <v>0</v>
      </c>
      <c r="K720" s="305"/>
      <c r="L720" s="305"/>
      <c r="M720" s="305"/>
      <c r="N720" s="305"/>
      <c r="O720" s="305"/>
      <c r="P720" s="305"/>
      <c r="Q720" s="305"/>
      <c r="R720" s="305"/>
      <c r="S720" s="305"/>
      <c r="T720" s="305"/>
      <c r="U720" s="307">
        <f t="shared" si="56"/>
        <v>0</v>
      </c>
      <c r="V720" s="307">
        <f t="shared" si="57"/>
        <v>0</v>
      </c>
      <c r="W720" s="307">
        <f t="shared" si="58"/>
        <v>0</v>
      </c>
      <c r="X720" s="307">
        <f t="shared" si="59"/>
        <v>0</v>
      </c>
      <c r="Y720" s="308">
        <f t="shared" si="60"/>
        <v>0</v>
      </c>
      <c r="Z720" s="377">
        <f>SUM(Detailed_budget_table[[#This Row],[Y1 Total Cost Budget Line]:[Y5 Total Cost Budget Line]])</f>
        <v>0</v>
      </c>
    </row>
    <row r="721" spans="2:26" ht="15" customHeight="1">
      <c r="B721" s="302"/>
      <c r="C721" s="71"/>
      <c r="D721" s="71"/>
      <c r="E721" s="71"/>
      <c r="F721" s="71"/>
      <c r="G721" s="71"/>
      <c r="H721" s="71"/>
      <c r="I721" s="368">
        <f>IF(Detailed_budget_table[[#This Row],[Unit Cost Available?]]="Yes",IFERROR(INDEX(unit_cost,MATCH(Detailed_budget_table[[#This Row],[Cost Item]],cost_item_lookup,0)),""),0)</f>
        <v>0</v>
      </c>
      <c r="J721" s="368">
        <f>IF(H721="Yes",IF(G721="","",INDEX(cost_item_lookup_table[Cost Unit],(MATCH(G721,cost_item_lookup_table[Cost Item],0)))),0)</f>
        <v>0</v>
      </c>
      <c r="K721" s="305"/>
      <c r="L721" s="305"/>
      <c r="M721" s="305"/>
      <c r="N721" s="305"/>
      <c r="O721" s="305"/>
      <c r="P721" s="305"/>
      <c r="Q721" s="305"/>
      <c r="R721" s="305"/>
      <c r="S721" s="305"/>
      <c r="T721" s="305"/>
      <c r="U721" s="307">
        <f t="shared" si="56"/>
        <v>0</v>
      </c>
      <c r="V721" s="307">
        <f t="shared" si="57"/>
        <v>0</v>
      </c>
      <c r="W721" s="307">
        <f t="shared" si="58"/>
        <v>0</v>
      </c>
      <c r="X721" s="307">
        <f t="shared" si="59"/>
        <v>0</v>
      </c>
      <c r="Y721" s="308">
        <f t="shared" si="60"/>
        <v>0</v>
      </c>
      <c r="Z721" s="377">
        <f>SUM(Detailed_budget_table[[#This Row],[Y1 Total Cost Budget Line]:[Y5 Total Cost Budget Line]])</f>
        <v>0</v>
      </c>
    </row>
    <row r="722" spans="2:26" ht="15" customHeight="1">
      <c r="B722" s="302"/>
      <c r="C722" s="71"/>
      <c r="D722" s="71"/>
      <c r="E722" s="71"/>
      <c r="F722" s="71"/>
      <c r="G722" s="71"/>
      <c r="H722" s="71"/>
      <c r="I722" s="368">
        <f>IF(Detailed_budget_table[[#This Row],[Unit Cost Available?]]="Yes",IFERROR(INDEX(unit_cost,MATCH(Detailed_budget_table[[#This Row],[Cost Item]],cost_item_lookup,0)),""),0)</f>
        <v>0</v>
      </c>
      <c r="J722" s="368">
        <f>IF(H722="Yes",IF(G722="","",INDEX(cost_item_lookup_table[Cost Unit],(MATCH(G722,cost_item_lookup_table[Cost Item],0)))),0)</f>
        <v>0</v>
      </c>
      <c r="K722" s="305"/>
      <c r="L722" s="305"/>
      <c r="M722" s="305"/>
      <c r="N722" s="305"/>
      <c r="O722" s="305"/>
      <c r="P722" s="305"/>
      <c r="Q722" s="305"/>
      <c r="R722" s="305"/>
      <c r="S722" s="305"/>
      <c r="T722" s="305"/>
      <c r="U722" s="307">
        <f t="shared" si="56"/>
        <v>0</v>
      </c>
      <c r="V722" s="307">
        <f t="shared" si="57"/>
        <v>0</v>
      </c>
      <c r="W722" s="307">
        <f t="shared" si="58"/>
        <v>0</v>
      </c>
      <c r="X722" s="307">
        <f t="shared" si="59"/>
        <v>0</v>
      </c>
      <c r="Y722" s="308">
        <f t="shared" si="60"/>
        <v>0</v>
      </c>
      <c r="Z722" s="377">
        <f>SUM(Detailed_budget_table[[#This Row],[Y1 Total Cost Budget Line]:[Y5 Total Cost Budget Line]])</f>
        <v>0</v>
      </c>
    </row>
    <row r="723" spans="2:26" ht="15" customHeight="1">
      <c r="B723" s="302"/>
      <c r="C723" s="71"/>
      <c r="D723" s="71"/>
      <c r="E723" s="71"/>
      <c r="F723" s="71"/>
      <c r="G723" s="71"/>
      <c r="H723" s="71"/>
      <c r="I723" s="368">
        <f>IF(Detailed_budget_table[[#This Row],[Unit Cost Available?]]="Yes",IFERROR(INDEX(unit_cost,MATCH(Detailed_budget_table[[#This Row],[Cost Item]],cost_item_lookup,0)),""),0)</f>
        <v>0</v>
      </c>
      <c r="J723" s="368">
        <f>IF(H723="Yes",IF(G723="","",INDEX(cost_item_lookup_table[Cost Unit],(MATCH(G723,cost_item_lookup_table[Cost Item],0)))),0)</f>
        <v>0</v>
      </c>
      <c r="K723" s="305"/>
      <c r="L723" s="305"/>
      <c r="M723" s="305"/>
      <c r="N723" s="305"/>
      <c r="O723" s="305"/>
      <c r="P723" s="305"/>
      <c r="Q723" s="305"/>
      <c r="R723" s="305"/>
      <c r="S723" s="305"/>
      <c r="T723" s="305"/>
      <c r="U723" s="307">
        <f t="shared" si="56"/>
        <v>0</v>
      </c>
      <c r="V723" s="307">
        <f t="shared" si="57"/>
        <v>0</v>
      </c>
      <c r="W723" s="307">
        <f t="shared" si="58"/>
        <v>0</v>
      </c>
      <c r="X723" s="307">
        <f t="shared" si="59"/>
        <v>0</v>
      </c>
      <c r="Y723" s="308">
        <f t="shared" si="60"/>
        <v>0</v>
      </c>
      <c r="Z723" s="377">
        <f>SUM(Detailed_budget_table[[#This Row],[Y1 Total Cost Budget Line]:[Y5 Total Cost Budget Line]])</f>
        <v>0</v>
      </c>
    </row>
    <row r="724" spans="2:26" ht="15" customHeight="1">
      <c r="B724" s="302"/>
      <c r="C724" s="71"/>
      <c r="D724" s="71"/>
      <c r="E724" s="71"/>
      <c r="F724" s="71"/>
      <c r="G724" s="71"/>
      <c r="H724" s="71"/>
      <c r="I724" s="368">
        <f>IF(Detailed_budget_table[[#This Row],[Unit Cost Available?]]="Yes",IFERROR(INDEX(unit_cost,MATCH(Detailed_budget_table[[#This Row],[Cost Item]],cost_item_lookup,0)),""),0)</f>
        <v>0</v>
      </c>
      <c r="J724" s="368">
        <f>IF(H724="Yes",IF(G724="","",INDEX(cost_item_lookup_table[Cost Unit],(MATCH(G724,cost_item_lookup_table[Cost Item],0)))),0)</f>
        <v>0</v>
      </c>
      <c r="K724" s="305"/>
      <c r="L724" s="305"/>
      <c r="M724" s="305"/>
      <c r="N724" s="305"/>
      <c r="O724" s="305"/>
      <c r="P724" s="305"/>
      <c r="Q724" s="305"/>
      <c r="R724" s="305"/>
      <c r="S724" s="305"/>
      <c r="T724" s="305"/>
      <c r="U724" s="307">
        <f t="shared" si="56"/>
        <v>0</v>
      </c>
      <c r="V724" s="307">
        <f t="shared" si="57"/>
        <v>0</v>
      </c>
      <c r="W724" s="307">
        <f t="shared" si="58"/>
        <v>0</v>
      </c>
      <c r="X724" s="307">
        <f t="shared" si="59"/>
        <v>0</v>
      </c>
      <c r="Y724" s="308">
        <f t="shared" si="60"/>
        <v>0</v>
      </c>
      <c r="Z724" s="377">
        <f>SUM(Detailed_budget_table[[#This Row],[Y1 Total Cost Budget Line]:[Y5 Total Cost Budget Line]])</f>
        <v>0</v>
      </c>
    </row>
    <row r="725" spans="2:26" ht="15" customHeight="1">
      <c r="B725" s="302"/>
      <c r="C725" s="71"/>
      <c r="D725" s="71"/>
      <c r="E725" s="71"/>
      <c r="F725" s="71"/>
      <c r="G725" s="71"/>
      <c r="H725" s="71"/>
      <c r="I725" s="368">
        <f>IF(Detailed_budget_table[[#This Row],[Unit Cost Available?]]="Yes",IFERROR(INDEX(unit_cost,MATCH(Detailed_budget_table[[#This Row],[Cost Item]],cost_item_lookup,0)),""),0)</f>
        <v>0</v>
      </c>
      <c r="J725" s="368">
        <f>IF(H725="Yes",IF(G725="","",INDEX(cost_item_lookup_table[Cost Unit],(MATCH(G725,cost_item_lookup_table[Cost Item],0)))),0)</f>
        <v>0</v>
      </c>
      <c r="K725" s="305"/>
      <c r="L725" s="305"/>
      <c r="M725" s="305"/>
      <c r="N725" s="305"/>
      <c r="O725" s="305"/>
      <c r="P725" s="305"/>
      <c r="Q725" s="305"/>
      <c r="R725" s="305"/>
      <c r="S725" s="305"/>
      <c r="T725" s="305"/>
      <c r="U725" s="307">
        <f t="shared" si="56"/>
        <v>0</v>
      </c>
      <c r="V725" s="307">
        <f t="shared" si="57"/>
        <v>0</v>
      </c>
      <c r="W725" s="307">
        <f t="shared" si="58"/>
        <v>0</v>
      </c>
      <c r="X725" s="307">
        <f t="shared" si="59"/>
        <v>0</v>
      </c>
      <c r="Y725" s="308">
        <f t="shared" si="60"/>
        <v>0</v>
      </c>
      <c r="Z725" s="377">
        <f>SUM(Detailed_budget_table[[#This Row],[Y1 Total Cost Budget Line]:[Y5 Total Cost Budget Line]])</f>
        <v>0</v>
      </c>
    </row>
    <row r="726" spans="2:26" ht="15" customHeight="1">
      <c r="B726" s="302"/>
      <c r="C726" s="71"/>
      <c r="D726" s="71"/>
      <c r="E726" s="71"/>
      <c r="F726" s="71"/>
      <c r="G726" s="71"/>
      <c r="H726" s="71"/>
      <c r="I726" s="368">
        <f>IF(Detailed_budget_table[[#This Row],[Unit Cost Available?]]="Yes",IFERROR(INDEX(unit_cost,MATCH(Detailed_budget_table[[#This Row],[Cost Item]],cost_item_lookup,0)),""),0)</f>
        <v>0</v>
      </c>
      <c r="J726" s="368">
        <f>IF(H726="Yes",IF(G726="","",INDEX(cost_item_lookup_table[Cost Unit],(MATCH(G726,cost_item_lookup_table[Cost Item],0)))),0)</f>
        <v>0</v>
      </c>
      <c r="K726" s="305"/>
      <c r="L726" s="305"/>
      <c r="M726" s="305"/>
      <c r="N726" s="305"/>
      <c r="O726" s="305"/>
      <c r="P726" s="305"/>
      <c r="Q726" s="305"/>
      <c r="R726" s="305"/>
      <c r="S726" s="305"/>
      <c r="T726" s="305"/>
      <c r="U726" s="307">
        <f t="shared" si="56"/>
        <v>0</v>
      </c>
      <c r="V726" s="307">
        <f t="shared" si="57"/>
        <v>0</v>
      </c>
      <c r="W726" s="307">
        <f t="shared" si="58"/>
        <v>0</v>
      </c>
      <c r="X726" s="307">
        <f t="shared" si="59"/>
        <v>0</v>
      </c>
      <c r="Y726" s="308">
        <f t="shared" si="60"/>
        <v>0</v>
      </c>
      <c r="Z726" s="377">
        <f>SUM(Detailed_budget_table[[#This Row],[Y1 Total Cost Budget Line]:[Y5 Total Cost Budget Line]])</f>
        <v>0</v>
      </c>
    </row>
    <row r="727" spans="2:26" ht="15" customHeight="1">
      <c r="B727" s="302"/>
      <c r="C727" s="71"/>
      <c r="D727" s="71"/>
      <c r="E727" s="71"/>
      <c r="F727" s="71"/>
      <c r="G727" s="71"/>
      <c r="H727" s="71"/>
      <c r="I727" s="368">
        <f>IF(Detailed_budget_table[[#This Row],[Unit Cost Available?]]="Yes",IFERROR(INDEX(unit_cost,MATCH(Detailed_budget_table[[#This Row],[Cost Item]],cost_item_lookup,0)),""),0)</f>
        <v>0</v>
      </c>
      <c r="J727" s="368">
        <f>IF(H727="Yes",IF(G727="","",INDEX(cost_item_lookup_table[Cost Unit],(MATCH(G727,cost_item_lookup_table[Cost Item],0)))),0)</f>
        <v>0</v>
      </c>
      <c r="K727" s="305"/>
      <c r="L727" s="305"/>
      <c r="M727" s="305"/>
      <c r="N727" s="305"/>
      <c r="O727" s="305"/>
      <c r="P727" s="305"/>
      <c r="Q727" s="305"/>
      <c r="R727" s="305"/>
      <c r="S727" s="305"/>
      <c r="T727" s="305"/>
      <c r="U727" s="307">
        <f t="shared" si="56"/>
        <v>0</v>
      </c>
      <c r="V727" s="307">
        <f t="shared" si="57"/>
        <v>0</v>
      </c>
      <c r="W727" s="307">
        <f t="shared" si="58"/>
        <v>0</v>
      </c>
      <c r="X727" s="307">
        <f t="shared" si="59"/>
        <v>0</v>
      </c>
      <c r="Y727" s="308">
        <f t="shared" si="60"/>
        <v>0</v>
      </c>
      <c r="Z727" s="377">
        <f>SUM(Detailed_budget_table[[#This Row],[Y1 Total Cost Budget Line]:[Y5 Total Cost Budget Line]])</f>
        <v>0</v>
      </c>
    </row>
    <row r="728" spans="2:26" ht="15" customHeight="1">
      <c r="B728" s="302"/>
      <c r="C728" s="71"/>
      <c r="D728" s="71"/>
      <c r="E728" s="71"/>
      <c r="F728" s="71"/>
      <c r="G728" s="71"/>
      <c r="H728" s="71"/>
      <c r="I728" s="368">
        <f>IF(Detailed_budget_table[[#This Row],[Unit Cost Available?]]="Yes",IFERROR(INDEX(unit_cost,MATCH(Detailed_budget_table[[#This Row],[Cost Item]],cost_item_lookup,0)),""),0)</f>
        <v>0</v>
      </c>
      <c r="J728" s="368">
        <f>IF(H728="Yes",IF(G728="","",INDEX(cost_item_lookup_table[Cost Unit],(MATCH(G728,cost_item_lookup_table[Cost Item],0)))),0)</f>
        <v>0</v>
      </c>
      <c r="K728" s="305"/>
      <c r="L728" s="305"/>
      <c r="M728" s="305"/>
      <c r="N728" s="305"/>
      <c r="O728" s="305"/>
      <c r="P728" s="305"/>
      <c r="Q728" s="305"/>
      <c r="R728" s="305"/>
      <c r="S728" s="305"/>
      <c r="T728" s="305"/>
      <c r="U728" s="307">
        <f t="shared" si="56"/>
        <v>0</v>
      </c>
      <c r="V728" s="307">
        <f t="shared" si="57"/>
        <v>0</v>
      </c>
      <c r="W728" s="307">
        <f t="shared" si="58"/>
        <v>0</v>
      </c>
      <c r="X728" s="307">
        <f t="shared" si="59"/>
        <v>0</v>
      </c>
      <c r="Y728" s="308">
        <f t="shared" si="60"/>
        <v>0</v>
      </c>
      <c r="Z728" s="377">
        <f>SUM(Detailed_budget_table[[#This Row],[Y1 Total Cost Budget Line]:[Y5 Total Cost Budget Line]])</f>
        <v>0</v>
      </c>
    </row>
    <row r="729" spans="2:26" ht="15" customHeight="1">
      <c r="B729" s="302"/>
      <c r="C729" s="71"/>
      <c r="D729" s="71"/>
      <c r="E729" s="71"/>
      <c r="F729" s="71"/>
      <c r="G729" s="71"/>
      <c r="H729" s="71"/>
      <c r="I729" s="368">
        <f>IF(Detailed_budget_table[[#This Row],[Unit Cost Available?]]="Yes",IFERROR(INDEX(unit_cost,MATCH(Detailed_budget_table[[#This Row],[Cost Item]],cost_item_lookup,0)),""),0)</f>
        <v>0</v>
      </c>
      <c r="J729" s="368">
        <f>IF(H729="Yes",IF(G729="","",INDEX(cost_item_lookup_table[Cost Unit],(MATCH(G729,cost_item_lookup_table[Cost Item],0)))),0)</f>
        <v>0</v>
      </c>
      <c r="K729" s="305"/>
      <c r="L729" s="305"/>
      <c r="M729" s="305"/>
      <c r="N729" s="305"/>
      <c r="O729" s="305"/>
      <c r="P729" s="305"/>
      <c r="Q729" s="305"/>
      <c r="R729" s="305"/>
      <c r="S729" s="305"/>
      <c r="T729" s="305"/>
      <c r="U729" s="307">
        <f t="shared" si="56"/>
        <v>0</v>
      </c>
      <c r="V729" s="307">
        <f t="shared" si="57"/>
        <v>0</v>
      </c>
      <c r="W729" s="307">
        <f t="shared" si="58"/>
        <v>0</v>
      </c>
      <c r="X729" s="307">
        <f t="shared" si="59"/>
        <v>0</v>
      </c>
      <c r="Y729" s="308">
        <f t="shared" si="60"/>
        <v>0</v>
      </c>
      <c r="Z729" s="377">
        <f>SUM(Detailed_budget_table[[#This Row],[Y1 Total Cost Budget Line]:[Y5 Total Cost Budget Line]])</f>
        <v>0</v>
      </c>
    </row>
    <row r="730" spans="2:26" ht="15" customHeight="1">
      <c r="B730" s="302"/>
      <c r="C730" s="71"/>
      <c r="D730" s="71"/>
      <c r="E730" s="71"/>
      <c r="F730" s="71"/>
      <c r="G730" s="71"/>
      <c r="H730" s="71"/>
      <c r="I730" s="368">
        <f>IF(Detailed_budget_table[[#This Row],[Unit Cost Available?]]="Yes",IFERROR(INDEX(unit_cost,MATCH(Detailed_budget_table[[#This Row],[Cost Item]],cost_item_lookup,0)),""),0)</f>
        <v>0</v>
      </c>
      <c r="J730" s="368">
        <f>IF(H730="Yes",IF(G730="","",INDEX(cost_item_lookup_table[Cost Unit],(MATCH(G730,cost_item_lookup_table[Cost Item],0)))),0)</f>
        <v>0</v>
      </c>
      <c r="K730" s="305"/>
      <c r="L730" s="305"/>
      <c r="M730" s="305"/>
      <c r="N730" s="305"/>
      <c r="O730" s="305"/>
      <c r="P730" s="305"/>
      <c r="Q730" s="305"/>
      <c r="R730" s="305"/>
      <c r="S730" s="305"/>
      <c r="T730" s="305"/>
      <c r="U730" s="307">
        <f t="shared" si="56"/>
        <v>0</v>
      </c>
      <c r="V730" s="307">
        <f t="shared" si="57"/>
        <v>0</v>
      </c>
      <c r="W730" s="307">
        <f t="shared" si="58"/>
        <v>0</v>
      </c>
      <c r="X730" s="307">
        <f t="shared" si="59"/>
        <v>0</v>
      </c>
      <c r="Y730" s="308">
        <f t="shared" si="60"/>
        <v>0</v>
      </c>
      <c r="Z730" s="377">
        <f>SUM(Detailed_budget_table[[#This Row],[Y1 Total Cost Budget Line]:[Y5 Total Cost Budget Line]])</f>
        <v>0</v>
      </c>
    </row>
    <row r="731" spans="2:26" ht="15" customHeight="1">
      <c r="B731" s="302"/>
      <c r="C731" s="71"/>
      <c r="D731" s="71"/>
      <c r="E731" s="71"/>
      <c r="F731" s="71"/>
      <c r="G731" s="71"/>
      <c r="H731" s="71"/>
      <c r="I731" s="368">
        <f>IF(Detailed_budget_table[[#This Row],[Unit Cost Available?]]="Yes",IFERROR(INDEX(unit_cost,MATCH(Detailed_budget_table[[#This Row],[Cost Item]],cost_item_lookup,0)),""),0)</f>
        <v>0</v>
      </c>
      <c r="J731" s="368">
        <f>IF(H731="Yes",IF(G731="","",INDEX(cost_item_lookup_table[Cost Unit],(MATCH(G731,cost_item_lookup_table[Cost Item],0)))),0)</f>
        <v>0</v>
      </c>
      <c r="K731" s="305"/>
      <c r="L731" s="305"/>
      <c r="M731" s="305"/>
      <c r="N731" s="305"/>
      <c r="O731" s="305"/>
      <c r="P731" s="305"/>
      <c r="Q731" s="305"/>
      <c r="R731" s="305"/>
      <c r="S731" s="305"/>
      <c r="T731" s="305"/>
      <c r="U731" s="307">
        <f t="shared" si="56"/>
        <v>0</v>
      </c>
      <c r="V731" s="307">
        <f t="shared" si="57"/>
        <v>0</v>
      </c>
      <c r="W731" s="307">
        <f t="shared" si="58"/>
        <v>0</v>
      </c>
      <c r="X731" s="307">
        <f t="shared" si="59"/>
        <v>0</v>
      </c>
      <c r="Y731" s="308">
        <f t="shared" si="60"/>
        <v>0</v>
      </c>
      <c r="Z731" s="377">
        <f>SUM(Detailed_budget_table[[#This Row],[Y1 Total Cost Budget Line]:[Y5 Total Cost Budget Line]])</f>
        <v>0</v>
      </c>
    </row>
    <row r="732" spans="2:26" ht="15" customHeight="1">
      <c r="B732" s="302"/>
      <c r="C732" s="71"/>
      <c r="D732" s="71"/>
      <c r="E732" s="71"/>
      <c r="F732" s="71"/>
      <c r="G732" s="71"/>
      <c r="H732" s="71"/>
      <c r="I732" s="368">
        <f>IF(Detailed_budget_table[[#This Row],[Unit Cost Available?]]="Yes",IFERROR(INDEX(unit_cost,MATCH(Detailed_budget_table[[#This Row],[Cost Item]],cost_item_lookup,0)),""),0)</f>
        <v>0</v>
      </c>
      <c r="J732" s="368">
        <f>IF(H732="Yes",IF(G732="","",INDEX(cost_item_lookup_table[Cost Unit],(MATCH(G732,cost_item_lookup_table[Cost Item],0)))),0)</f>
        <v>0</v>
      </c>
      <c r="K732" s="305"/>
      <c r="L732" s="305"/>
      <c r="M732" s="305"/>
      <c r="N732" s="305"/>
      <c r="O732" s="305"/>
      <c r="P732" s="305"/>
      <c r="Q732" s="305"/>
      <c r="R732" s="305"/>
      <c r="S732" s="305"/>
      <c r="T732" s="305"/>
      <c r="U732" s="307">
        <f t="shared" si="56"/>
        <v>0</v>
      </c>
      <c r="V732" s="307">
        <f t="shared" si="57"/>
        <v>0</v>
      </c>
      <c r="W732" s="307">
        <f t="shared" si="58"/>
        <v>0</v>
      </c>
      <c r="X732" s="307">
        <f t="shared" si="59"/>
        <v>0</v>
      </c>
      <c r="Y732" s="308">
        <f t="shared" si="60"/>
        <v>0</v>
      </c>
      <c r="Z732" s="377">
        <f>SUM(Detailed_budget_table[[#This Row],[Y1 Total Cost Budget Line]:[Y5 Total Cost Budget Line]])</f>
        <v>0</v>
      </c>
    </row>
    <row r="733" spans="2:26" ht="15" customHeight="1">
      <c r="B733" s="302"/>
      <c r="C733" s="71"/>
      <c r="D733" s="71"/>
      <c r="E733" s="71"/>
      <c r="F733" s="71"/>
      <c r="G733" s="71"/>
      <c r="H733" s="71"/>
      <c r="I733" s="368">
        <f>IF(Detailed_budget_table[[#This Row],[Unit Cost Available?]]="Yes",IFERROR(INDEX(unit_cost,MATCH(Detailed_budget_table[[#This Row],[Cost Item]],cost_item_lookup,0)),""),0)</f>
        <v>0</v>
      </c>
      <c r="J733" s="368">
        <f>IF(H733="Yes",IF(G733="","",INDEX(cost_item_lookup_table[Cost Unit],(MATCH(G733,cost_item_lookup_table[Cost Item],0)))),0)</f>
        <v>0</v>
      </c>
      <c r="K733" s="305"/>
      <c r="L733" s="305"/>
      <c r="M733" s="305"/>
      <c r="N733" s="305"/>
      <c r="O733" s="305"/>
      <c r="P733" s="305"/>
      <c r="Q733" s="305"/>
      <c r="R733" s="305"/>
      <c r="S733" s="305"/>
      <c r="T733" s="305"/>
      <c r="U733" s="307">
        <f t="shared" si="56"/>
        <v>0</v>
      </c>
      <c r="V733" s="307">
        <f t="shared" si="57"/>
        <v>0</v>
      </c>
      <c r="W733" s="307">
        <f t="shared" si="58"/>
        <v>0</v>
      </c>
      <c r="X733" s="307">
        <f t="shared" si="59"/>
        <v>0</v>
      </c>
      <c r="Y733" s="308">
        <f t="shared" si="60"/>
        <v>0</v>
      </c>
      <c r="Z733" s="377">
        <f>SUM(Detailed_budget_table[[#This Row],[Y1 Total Cost Budget Line]:[Y5 Total Cost Budget Line]])</f>
        <v>0</v>
      </c>
    </row>
    <row r="734" spans="2:26" ht="15" customHeight="1">
      <c r="B734" s="302"/>
      <c r="C734" s="71"/>
      <c r="D734" s="71"/>
      <c r="E734" s="71"/>
      <c r="F734" s="71"/>
      <c r="G734" s="71"/>
      <c r="H734" s="71"/>
      <c r="I734" s="368">
        <f>IF(Detailed_budget_table[[#This Row],[Unit Cost Available?]]="Yes",IFERROR(INDEX(unit_cost,MATCH(Detailed_budget_table[[#This Row],[Cost Item]],cost_item_lookup,0)),""),0)</f>
        <v>0</v>
      </c>
      <c r="J734" s="368">
        <f>IF(H734="Yes",IF(G734="","",INDEX(cost_item_lookup_table[Cost Unit],(MATCH(G734,cost_item_lookup_table[Cost Item],0)))),0)</f>
        <v>0</v>
      </c>
      <c r="K734" s="305"/>
      <c r="L734" s="305"/>
      <c r="M734" s="305"/>
      <c r="N734" s="305"/>
      <c r="O734" s="305"/>
      <c r="P734" s="305"/>
      <c r="Q734" s="305"/>
      <c r="R734" s="305"/>
      <c r="S734" s="305"/>
      <c r="T734" s="305"/>
      <c r="U734" s="307">
        <f t="shared" si="56"/>
        <v>0</v>
      </c>
      <c r="V734" s="307">
        <f t="shared" si="57"/>
        <v>0</v>
      </c>
      <c r="W734" s="307">
        <f t="shared" si="58"/>
        <v>0</v>
      </c>
      <c r="X734" s="307">
        <f t="shared" si="59"/>
        <v>0</v>
      </c>
      <c r="Y734" s="308">
        <f t="shared" si="60"/>
        <v>0</v>
      </c>
      <c r="Z734" s="377">
        <f>SUM(Detailed_budget_table[[#This Row],[Y1 Total Cost Budget Line]:[Y5 Total Cost Budget Line]])</f>
        <v>0</v>
      </c>
    </row>
    <row r="735" spans="2:26" ht="15" customHeight="1">
      <c r="B735" s="302"/>
      <c r="C735" s="71"/>
      <c r="D735" s="71"/>
      <c r="E735" s="71"/>
      <c r="F735" s="71"/>
      <c r="G735" s="71"/>
      <c r="H735" s="71"/>
      <c r="I735" s="368">
        <f>IF(Detailed_budget_table[[#This Row],[Unit Cost Available?]]="Yes",IFERROR(INDEX(unit_cost,MATCH(Detailed_budget_table[[#This Row],[Cost Item]],cost_item_lookup,0)),""),0)</f>
        <v>0</v>
      </c>
      <c r="J735" s="368">
        <f>IF(H735="Yes",IF(G735="","",INDEX(cost_item_lookup_table[Cost Unit],(MATCH(G735,cost_item_lookup_table[Cost Item],0)))),0)</f>
        <v>0</v>
      </c>
      <c r="K735" s="305"/>
      <c r="L735" s="305"/>
      <c r="M735" s="305"/>
      <c r="N735" s="305"/>
      <c r="O735" s="305"/>
      <c r="P735" s="305"/>
      <c r="Q735" s="305"/>
      <c r="R735" s="305"/>
      <c r="S735" s="305"/>
      <c r="T735" s="305"/>
      <c r="U735" s="307">
        <f t="shared" si="56"/>
        <v>0</v>
      </c>
      <c r="V735" s="307">
        <f t="shared" si="57"/>
        <v>0</v>
      </c>
      <c r="W735" s="307">
        <f t="shared" si="58"/>
        <v>0</v>
      </c>
      <c r="X735" s="307">
        <f t="shared" si="59"/>
        <v>0</v>
      </c>
      <c r="Y735" s="308">
        <f t="shared" si="60"/>
        <v>0</v>
      </c>
      <c r="Z735" s="377">
        <f>SUM(Detailed_budget_table[[#This Row],[Y1 Total Cost Budget Line]:[Y5 Total Cost Budget Line]])</f>
        <v>0</v>
      </c>
    </row>
    <row r="736" spans="2:26" ht="15" customHeight="1">
      <c r="B736" s="302"/>
      <c r="C736" s="71"/>
      <c r="D736" s="71"/>
      <c r="E736" s="71"/>
      <c r="F736" s="71"/>
      <c r="G736" s="71"/>
      <c r="H736" s="71"/>
      <c r="I736" s="368">
        <f>IF(Detailed_budget_table[[#This Row],[Unit Cost Available?]]="Yes",IFERROR(INDEX(unit_cost,MATCH(Detailed_budget_table[[#This Row],[Cost Item]],cost_item_lookup,0)),""),0)</f>
        <v>0</v>
      </c>
      <c r="J736" s="368">
        <f>IF(H736="Yes",IF(G736="","",INDEX(cost_item_lookup_table[Cost Unit],(MATCH(G736,cost_item_lookup_table[Cost Item],0)))),0)</f>
        <v>0</v>
      </c>
      <c r="K736" s="305"/>
      <c r="L736" s="305"/>
      <c r="M736" s="305"/>
      <c r="N736" s="305"/>
      <c r="O736" s="305"/>
      <c r="P736" s="305"/>
      <c r="Q736" s="305"/>
      <c r="R736" s="305"/>
      <c r="S736" s="305"/>
      <c r="T736" s="305"/>
      <c r="U736" s="307">
        <f t="shared" si="56"/>
        <v>0</v>
      </c>
      <c r="V736" s="307">
        <f t="shared" si="57"/>
        <v>0</v>
      </c>
      <c r="W736" s="307">
        <f t="shared" si="58"/>
        <v>0</v>
      </c>
      <c r="X736" s="307">
        <f t="shared" si="59"/>
        <v>0</v>
      </c>
      <c r="Y736" s="308">
        <f t="shared" si="60"/>
        <v>0</v>
      </c>
      <c r="Z736" s="377">
        <f>SUM(Detailed_budget_table[[#This Row],[Y1 Total Cost Budget Line]:[Y5 Total Cost Budget Line]])</f>
        <v>0</v>
      </c>
    </row>
    <row r="737" spans="2:26" ht="15" customHeight="1">
      <c r="B737" s="302"/>
      <c r="C737" s="71"/>
      <c r="D737" s="71"/>
      <c r="E737" s="71"/>
      <c r="F737" s="71"/>
      <c r="G737" s="71"/>
      <c r="H737" s="71"/>
      <c r="I737" s="368">
        <f>IF(Detailed_budget_table[[#This Row],[Unit Cost Available?]]="Yes",IFERROR(INDEX(unit_cost,MATCH(Detailed_budget_table[[#This Row],[Cost Item]],cost_item_lookup,0)),""),0)</f>
        <v>0</v>
      </c>
      <c r="J737" s="368">
        <f>IF(H737="Yes",IF(G737="","",INDEX(cost_item_lookup_table[Cost Unit],(MATCH(G737,cost_item_lookup_table[Cost Item],0)))),0)</f>
        <v>0</v>
      </c>
      <c r="K737" s="305"/>
      <c r="L737" s="305"/>
      <c r="M737" s="305"/>
      <c r="N737" s="305"/>
      <c r="O737" s="305"/>
      <c r="P737" s="305"/>
      <c r="Q737" s="305"/>
      <c r="R737" s="305"/>
      <c r="S737" s="305"/>
      <c r="T737" s="305"/>
      <c r="U737" s="307">
        <f t="shared" si="56"/>
        <v>0</v>
      </c>
      <c r="V737" s="307">
        <f t="shared" si="57"/>
        <v>0</v>
      </c>
      <c r="W737" s="307">
        <f t="shared" si="58"/>
        <v>0</v>
      </c>
      <c r="X737" s="307">
        <f t="shared" si="59"/>
        <v>0</v>
      </c>
      <c r="Y737" s="308">
        <f t="shared" si="60"/>
        <v>0</v>
      </c>
      <c r="Z737" s="377">
        <f>SUM(Detailed_budget_table[[#This Row],[Y1 Total Cost Budget Line]:[Y5 Total Cost Budget Line]])</f>
        <v>0</v>
      </c>
    </row>
    <row r="738" spans="2:26" ht="15" customHeight="1">
      <c r="B738" s="302"/>
      <c r="C738" s="71"/>
      <c r="D738" s="71"/>
      <c r="E738" s="71"/>
      <c r="F738" s="71"/>
      <c r="G738" s="71"/>
      <c r="H738" s="71"/>
      <c r="I738" s="368">
        <f>IF(Detailed_budget_table[[#This Row],[Unit Cost Available?]]="Yes",IFERROR(INDEX(unit_cost,MATCH(Detailed_budget_table[[#This Row],[Cost Item]],cost_item_lookup,0)),""),0)</f>
        <v>0</v>
      </c>
      <c r="J738" s="368">
        <f>IF(H738="Yes",IF(G738="","",INDEX(cost_item_lookup_table[Cost Unit],(MATCH(G738,cost_item_lookup_table[Cost Item],0)))),0)</f>
        <v>0</v>
      </c>
      <c r="K738" s="305"/>
      <c r="L738" s="305"/>
      <c r="M738" s="305"/>
      <c r="N738" s="305"/>
      <c r="O738" s="305"/>
      <c r="P738" s="305"/>
      <c r="Q738" s="305"/>
      <c r="R738" s="305"/>
      <c r="S738" s="305"/>
      <c r="T738" s="305"/>
      <c r="U738" s="307">
        <f t="shared" si="56"/>
        <v>0</v>
      </c>
      <c r="V738" s="307">
        <f t="shared" si="57"/>
        <v>0</v>
      </c>
      <c r="W738" s="307">
        <f t="shared" si="58"/>
        <v>0</v>
      </c>
      <c r="X738" s="307">
        <f t="shared" si="59"/>
        <v>0</v>
      </c>
      <c r="Y738" s="308">
        <f t="shared" si="60"/>
        <v>0</v>
      </c>
      <c r="Z738" s="377">
        <f>SUM(Detailed_budget_table[[#This Row],[Y1 Total Cost Budget Line]:[Y5 Total Cost Budget Line]])</f>
        <v>0</v>
      </c>
    </row>
    <row r="739" spans="2:26" ht="15" customHeight="1">
      <c r="B739" s="302"/>
      <c r="C739" s="71"/>
      <c r="D739" s="71"/>
      <c r="E739" s="71"/>
      <c r="F739" s="71"/>
      <c r="G739" s="71"/>
      <c r="H739" s="71"/>
      <c r="I739" s="368">
        <f>IF(Detailed_budget_table[[#This Row],[Unit Cost Available?]]="Yes",IFERROR(INDEX(unit_cost,MATCH(Detailed_budget_table[[#This Row],[Cost Item]],cost_item_lookup,0)),""),0)</f>
        <v>0</v>
      </c>
      <c r="J739" s="368">
        <f>IF(H739="Yes",IF(G739="","",INDEX(cost_item_lookup_table[Cost Unit],(MATCH(G739,cost_item_lookup_table[Cost Item],0)))),0)</f>
        <v>0</v>
      </c>
      <c r="K739" s="305"/>
      <c r="L739" s="305"/>
      <c r="M739" s="305"/>
      <c r="N739" s="305"/>
      <c r="O739" s="305"/>
      <c r="P739" s="305"/>
      <c r="Q739" s="305"/>
      <c r="R739" s="305"/>
      <c r="S739" s="305"/>
      <c r="T739" s="305"/>
      <c r="U739" s="307">
        <f t="shared" si="56"/>
        <v>0</v>
      </c>
      <c r="V739" s="307">
        <f t="shared" si="57"/>
        <v>0</v>
      </c>
      <c r="W739" s="307">
        <f t="shared" si="58"/>
        <v>0</v>
      </c>
      <c r="X739" s="307">
        <f t="shared" si="59"/>
        <v>0</v>
      </c>
      <c r="Y739" s="308">
        <f t="shared" si="60"/>
        <v>0</v>
      </c>
      <c r="Z739" s="377">
        <f>SUM(Detailed_budget_table[[#This Row],[Y1 Total Cost Budget Line]:[Y5 Total Cost Budget Line]])</f>
        <v>0</v>
      </c>
    </row>
    <row r="740" spans="2:26" ht="15" customHeight="1">
      <c r="B740" s="302"/>
      <c r="C740" s="71"/>
      <c r="D740" s="71"/>
      <c r="E740" s="71"/>
      <c r="F740" s="71"/>
      <c r="G740" s="71"/>
      <c r="H740" s="71"/>
      <c r="I740" s="368">
        <f>IF(Detailed_budget_table[[#This Row],[Unit Cost Available?]]="Yes",IFERROR(INDEX(unit_cost,MATCH(Detailed_budget_table[[#This Row],[Cost Item]],cost_item_lookup,0)),""),0)</f>
        <v>0</v>
      </c>
      <c r="J740" s="368">
        <f>IF(H740="Yes",IF(G740="","",INDEX(cost_item_lookup_table[Cost Unit],(MATCH(G740,cost_item_lookup_table[Cost Item],0)))),0)</f>
        <v>0</v>
      </c>
      <c r="K740" s="305"/>
      <c r="L740" s="305"/>
      <c r="M740" s="305"/>
      <c r="N740" s="305"/>
      <c r="O740" s="305"/>
      <c r="P740" s="305"/>
      <c r="Q740" s="305"/>
      <c r="R740" s="305"/>
      <c r="S740" s="305"/>
      <c r="T740" s="305"/>
      <c r="U740" s="307">
        <f t="shared" si="56"/>
        <v>0</v>
      </c>
      <c r="V740" s="307">
        <f t="shared" si="57"/>
        <v>0</v>
      </c>
      <c r="W740" s="307">
        <f t="shared" si="58"/>
        <v>0</v>
      </c>
      <c r="X740" s="307">
        <f t="shared" si="59"/>
        <v>0</v>
      </c>
      <c r="Y740" s="308">
        <f t="shared" si="60"/>
        <v>0</v>
      </c>
      <c r="Z740" s="377">
        <f>SUM(Detailed_budget_table[[#This Row],[Y1 Total Cost Budget Line]:[Y5 Total Cost Budget Line]])</f>
        <v>0</v>
      </c>
    </row>
    <row r="741" spans="2:26" ht="15" customHeight="1">
      <c r="B741" s="302"/>
      <c r="C741" s="71"/>
      <c r="D741" s="71"/>
      <c r="E741" s="71"/>
      <c r="F741" s="71"/>
      <c r="G741" s="71"/>
      <c r="H741" s="71"/>
      <c r="I741" s="368">
        <f>IF(Detailed_budget_table[[#This Row],[Unit Cost Available?]]="Yes",IFERROR(INDEX(unit_cost,MATCH(Detailed_budget_table[[#This Row],[Cost Item]],cost_item_lookup,0)),""),0)</f>
        <v>0</v>
      </c>
      <c r="J741" s="368">
        <f>IF(H741="Yes",IF(G741="","",INDEX(cost_item_lookup_table[Cost Unit],(MATCH(G741,cost_item_lookup_table[Cost Item],0)))),0)</f>
        <v>0</v>
      </c>
      <c r="K741" s="305"/>
      <c r="L741" s="305"/>
      <c r="M741" s="305"/>
      <c r="N741" s="305"/>
      <c r="O741" s="305"/>
      <c r="P741" s="305"/>
      <c r="Q741" s="305"/>
      <c r="R741" s="305"/>
      <c r="S741" s="305"/>
      <c r="T741" s="305"/>
      <c r="U741" s="307">
        <f t="shared" si="56"/>
        <v>0</v>
      </c>
      <c r="V741" s="307">
        <f t="shared" si="57"/>
        <v>0</v>
      </c>
      <c r="W741" s="307">
        <f t="shared" si="58"/>
        <v>0</v>
      </c>
      <c r="X741" s="307">
        <f t="shared" si="59"/>
        <v>0</v>
      </c>
      <c r="Y741" s="308">
        <f t="shared" si="60"/>
        <v>0</v>
      </c>
      <c r="Z741" s="377">
        <f>SUM(Detailed_budget_table[[#This Row],[Y1 Total Cost Budget Line]:[Y5 Total Cost Budget Line]])</f>
        <v>0</v>
      </c>
    </row>
    <row r="742" spans="2:26" ht="15" customHeight="1">
      <c r="B742" s="302"/>
      <c r="C742" s="71"/>
      <c r="D742" s="71"/>
      <c r="E742" s="71"/>
      <c r="F742" s="71"/>
      <c r="G742" s="71"/>
      <c r="H742" s="71"/>
      <c r="I742" s="368">
        <f>IF(Detailed_budget_table[[#This Row],[Unit Cost Available?]]="Yes",IFERROR(INDEX(unit_cost,MATCH(Detailed_budget_table[[#This Row],[Cost Item]],cost_item_lookup,0)),""),0)</f>
        <v>0</v>
      </c>
      <c r="J742" s="368">
        <f>IF(H742="Yes",IF(G742="","",INDEX(cost_item_lookup_table[Cost Unit],(MATCH(G742,cost_item_lookup_table[Cost Item],0)))),0)</f>
        <v>0</v>
      </c>
      <c r="K742" s="305"/>
      <c r="L742" s="305"/>
      <c r="M742" s="305"/>
      <c r="N742" s="305"/>
      <c r="O742" s="305"/>
      <c r="P742" s="305"/>
      <c r="Q742" s="305"/>
      <c r="R742" s="305"/>
      <c r="S742" s="305"/>
      <c r="T742" s="305"/>
      <c r="U742" s="307">
        <f t="shared" si="56"/>
        <v>0</v>
      </c>
      <c r="V742" s="307">
        <f t="shared" si="57"/>
        <v>0</v>
      </c>
      <c r="W742" s="307">
        <f t="shared" si="58"/>
        <v>0</v>
      </c>
      <c r="X742" s="307">
        <f t="shared" si="59"/>
        <v>0</v>
      </c>
      <c r="Y742" s="308">
        <f t="shared" si="60"/>
        <v>0</v>
      </c>
      <c r="Z742" s="377">
        <f>SUM(Detailed_budget_table[[#This Row],[Y1 Total Cost Budget Line]:[Y5 Total Cost Budget Line]])</f>
        <v>0</v>
      </c>
    </row>
    <row r="743" spans="2:26" ht="15" customHeight="1">
      <c r="B743" s="302"/>
      <c r="C743" s="71"/>
      <c r="D743" s="71"/>
      <c r="E743" s="71"/>
      <c r="F743" s="71"/>
      <c r="G743" s="71"/>
      <c r="H743" s="71"/>
      <c r="I743" s="368">
        <f>IF(Detailed_budget_table[[#This Row],[Unit Cost Available?]]="Yes",IFERROR(INDEX(unit_cost,MATCH(Detailed_budget_table[[#This Row],[Cost Item]],cost_item_lookup,0)),""),0)</f>
        <v>0</v>
      </c>
      <c r="J743" s="368">
        <f>IF(H743="Yes",IF(G743="","",INDEX(cost_item_lookup_table[Cost Unit],(MATCH(G743,cost_item_lookup_table[Cost Item],0)))),0)</f>
        <v>0</v>
      </c>
      <c r="K743" s="305"/>
      <c r="L743" s="305"/>
      <c r="M743" s="305"/>
      <c r="N743" s="305"/>
      <c r="O743" s="305"/>
      <c r="P743" s="305"/>
      <c r="Q743" s="305"/>
      <c r="R743" s="305"/>
      <c r="S743" s="305"/>
      <c r="T743" s="305"/>
      <c r="U743" s="307">
        <f t="shared" si="56"/>
        <v>0</v>
      </c>
      <c r="V743" s="307">
        <f t="shared" si="57"/>
        <v>0</v>
      </c>
      <c r="W743" s="307">
        <f t="shared" si="58"/>
        <v>0</v>
      </c>
      <c r="X743" s="307">
        <f t="shared" si="59"/>
        <v>0</v>
      </c>
      <c r="Y743" s="308">
        <f t="shared" si="60"/>
        <v>0</v>
      </c>
      <c r="Z743" s="377">
        <f>SUM(Detailed_budget_table[[#This Row],[Y1 Total Cost Budget Line]:[Y5 Total Cost Budget Line]])</f>
        <v>0</v>
      </c>
    </row>
    <row r="744" spans="2:26" ht="15" customHeight="1">
      <c r="B744" s="302"/>
      <c r="C744" s="71"/>
      <c r="D744" s="71"/>
      <c r="E744" s="71"/>
      <c r="F744" s="71"/>
      <c r="G744" s="71"/>
      <c r="H744" s="71"/>
      <c r="I744" s="368">
        <f>IF(Detailed_budget_table[[#This Row],[Unit Cost Available?]]="Yes",IFERROR(INDEX(unit_cost,MATCH(Detailed_budget_table[[#This Row],[Cost Item]],cost_item_lookup,0)),""),0)</f>
        <v>0</v>
      </c>
      <c r="J744" s="368">
        <f>IF(H744="Yes",IF(G744="","",INDEX(cost_item_lookup_table[Cost Unit],(MATCH(G744,cost_item_lookup_table[Cost Item],0)))),0)</f>
        <v>0</v>
      </c>
      <c r="K744" s="305"/>
      <c r="L744" s="305"/>
      <c r="M744" s="305"/>
      <c r="N744" s="305"/>
      <c r="O744" s="305"/>
      <c r="P744" s="305"/>
      <c r="Q744" s="305"/>
      <c r="R744" s="305"/>
      <c r="S744" s="305"/>
      <c r="T744" s="305"/>
      <c r="U744" s="307">
        <f t="shared" si="56"/>
        <v>0</v>
      </c>
      <c r="V744" s="307">
        <f t="shared" si="57"/>
        <v>0</v>
      </c>
      <c r="W744" s="307">
        <f t="shared" si="58"/>
        <v>0</v>
      </c>
      <c r="X744" s="307">
        <f t="shared" si="59"/>
        <v>0</v>
      </c>
      <c r="Y744" s="308">
        <f t="shared" si="60"/>
        <v>0</v>
      </c>
      <c r="Z744" s="377">
        <f>SUM(Detailed_budget_table[[#This Row],[Y1 Total Cost Budget Line]:[Y5 Total Cost Budget Line]])</f>
        <v>0</v>
      </c>
    </row>
    <row r="745" spans="2:26" ht="15" customHeight="1">
      <c r="B745" s="302"/>
      <c r="C745" s="71"/>
      <c r="D745" s="71"/>
      <c r="E745" s="71"/>
      <c r="F745" s="71"/>
      <c r="G745" s="71"/>
      <c r="H745" s="71"/>
      <c r="I745" s="368">
        <f>IF(Detailed_budget_table[[#This Row],[Unit Cost Available?]]="Yes",IFERROR(INDEX(unit_cost,MATCH(Detailed_budget_table[[#This Row],[Cost Item]],cost_item_lookup,0)),""),0)</f>
        <v>0</v>
      </c>
      <c r="J745" s="368">
        <f>IF(H745="Yes",IF(G745="","",INDEX(cost_item_lookup_table[Cost Unit],(MATCH(G745,cost_item_lookup_table[Cost Item],0)))),0)</f>
        <v>0</v>
      </c>
      <c r="K745" s="305"/>
      <c r="L745" s="305"/>
      <c r="M745" s="305"/>
      <c r="N745" s="305"/>
      <c r="O745" s="305"/>
      <c r="P745" s="305"/>
      <c r="Q745" s="305"/>
      <c r="R745" s="305"/>
      <c r="S745" s="305"/>
      <c r="T745" s="305"/>
      <c r="U745" s="307">
        <f t="shared" si="56"/>
        <v>0</v>
      </c>
      <c r="V745" s="307">
        <f t="shared" si="57"/>
        <v>0</v>
      </c>
      <c r="W745" s="307">
        <f t="shared" si="58"/>
        <v>0</v>
      </c>
      <c r="X745" s="307">
        <f t="shared" si="59"/>
        <v>0</v>
      </c>
      <c r="Y745" s="308">
        <f t="shared" si="60"/>
        <v>0</v>
      </c>
      <c r="Z745" s="377">
        <f>SUM(Detailed_budget_table[[#This Row],[Y1 Total Cost Budget Line]:[Y5 Total Cost Budget Line]])</f>
        <v>0</v>
      </c>
    </row>
    <row r="746" spans="2:26" ht="15" customHeight="1">
      <c r="B746" s="302"/>
      <c r="C746" s="71"/>
      <c r="D746" s="71"/>
      <c r="E746" s="71"/>
      <c r="F746" s="71"/>
      <c r="G746" s="71"/>
      <c r="H746" s="71"/>
      <c r="I746" s="368">
        <f>IF(Detailed_budget_table[[#This Row],[Unit Cost Available?]]="Yes",IFERROR(INDEX(unit_cost,MATCH(Detailed_budget_table[[#This Row],[Cost Item]],cost_item_lookup,0)),""),0)</f>
        <v>0</v>
      </c>
      <c r="J746" s="368">
        <f>IF(H746="Yes",IF(G746="","",INDEX(cost_item_lookup_table[Cost Unit],(MATCH(G746,cost_item_lookup_table[Cost Item],0)))),0)</f>
        <v>0</v>
      </c>
      <c r="K746" s="305"/>
      <c r="L746" s="305"/>
      <c r="M746" s="305"/>
      <c r="N746" s="305"/>
      <c r="O746" s="305"/>
      <c r="P746" s="305"/>
      <c r="Q746" s="305"/>
      <c r="R746" s="305"/>
      <c r="S746" s="305"/>
      <c r="T746" s="305"/>
      <c r="U746" s="307">
        <f t="shared" si="56"/>
        <v>0</v>
      </c>
      <c r="V746" s="307">
        <f t="shared" si="57"/>
        <v>0</v>
      </c>
      <c r="W746" s="307">
        <f t="shared" si="58"/>
        <v>0</v>
      </c>
      <c r="X746" s="307">
        <f t="shared" si="59"/>
        <v>0</v>
      </c>
      <c r="Y746" s="308">
        <f t="shared" si="60"/>
        <v>0</v>
      </c>
      <c r="Z746" s="377">
        <f>SUM(Detailed_budget_table[[#This Row],[Y1 Total Cost Budget Line]:[Y5 Total Cost Budget Line]])</f>
        <v>0</v>
      </c>
    </row>
    <row r="747" spans="2:26" ht="15" customHeight="1">
      <c r="B747" s="302"/>
      <c r="C747" s="71"/>
      <c r="D747" s="71"/>
      <c r="E747" s="71"/>
      <c r="F747" s="71"/>
      <c r="G747" s="71"/>
      <c r="H747" s="71"/>
      <c r="I747" s="368">
        <f>IF(Detailed_budget_table[[#This Row],[Unit Cost Available?]]="Yes",IFERROR(INDEX(unit_cost,MATCH(Detailed_budget_table[[#This Row],[Cost Item]],cost_item_lookup,0)),""),0)</f>
        <v>0</v>
      </c>
      <c r="J747" s="368">
        <f>IF(H747="Yes",IF(G747="","",INDEX(cost_item_lookup_table[Cost Unit],(MATCH(G747,cost_item_lookup_table[Cost Item],0)))),0)</f>
        <v>0</v>
      </c>
      <c r="K747" s="305"/>
      <c r="L747" s="305"/>
      <c r="M747" s="305"/>
      <c r="N747" s="305"/>
      <c r="O747" s="305"/>
      <c r="P747" s="305"/>
      <c r="Q747" s="305"/>
      <c r="R747" s="305"/>
      <c r="S747" s="305"/>
      <c r="T747" s="305"/>
      <c r="U747" s="307">
        <f t="shared" si="56"/>
        <v>0</v>
      </c>
      <c r="V747" s="307">
        <f t="shared" si="57"/>
        <v>0</v>
      </c>
      <c r="W747" s="307">
        <f t="shared" si="58"/>
        <v>0</v>
      </c>
      <c r="X747" s="307">
        <f t="shared" si="59"/>
        <v>0</v>
      </c>
      <c r="Y747" s="308">
        <f t="shared" si="60"/>
        <v>0</v>
      </c>
      <c r="Z747" s="377">
        <f>SUM(Detailed_budget_table[[#This Row],[Y1 Total Cost Budget Line]:[Y5 Total Cost Budget Line]])</f>
        <v>0</v>
      </c>
    </row>
    <row r="748" spans="2:26" ht="15" customHeight="1">
      <c r="B748" s="302"/>
      <c r="C748" s="71"/>
      <c r="D748" s="71"/>
      <c r="E748" s="71"/>
      <c r="F748" s="71"/>
      <c r="G748" s="71"/>
      <c r="H748" s="71"/>
      <c r="I748" s="368">
        <f>IF(Detailed_budget_table[[#This Row],[Unit Cost Available?]]="Yes",IFERROR(INDEX(unit_cost,MATCH(Detailed_budget_table[[#This Row],[Cost Item]],cost_item_lookup,0)),""),0)</f>
        <v>0</v>
      </c>
      <c r="J748" s="368">
        <f>IF(H748="Yes",IF(G748="","",INDEX(cost_item_lookup_table[Cost Unit],(MATCH(G748,cost_item_lookup_table[Cost Item],0)))),0)</f>
        <v>0</v>
      </c>
      <c r="K748" s="305"/>
      <c r="L748" s="305"/>
      <c r="M748" s="305"/>
      <c r="N748" s="305"/>
      <c r="O748" s="305"/>
      <c r="P748" s="305"/>
      <c r="Q748" s="305"/>
      <c r="R748" s="305"/>
      <c r="S748" s="305"/>
      <c r="T748" s="305"/>
      <c r="U748" s="307">
        <f t="shared" si="56"/>
        <v>0</v>
      </c>
      <c r="V748" s="307">
        <f t="shared" si="57"/>
        <v>0</v>
      </c>
      <c r="W748" s="307">
        <f t="shared" si="58"/>
        <v>0</v>
      </c>
      <c r="X748" s="307">
        <f t="shared" si="59"/>
        <v>0</v>
      </c>
      <c r="Y748" s="308">
        <f t="shared" si="60"/>
        <v>0</v>
      </c>
      <c r="Z748" s="377">
        <f>SUM(Detailed_budget_table[[#This Row],[Y1 Total Cost Budget Line]:[Y5 Total Cost Budget Line]])</f>
        <v>0</v>
      </c>
    </row>
    <row r="749" spans="2:26" ht="15" customHeight="1">
      <c r="B749" s="302"/>
      <c r="C749" s="71"/>
      <c r="D749" s="71"/>
      <c r="E749" s="71"/>
      <c r="F749" s="71"/>
      <c r="G749" s="71"/>
      <c r="H749" s="71"/>
      <c r="I749" s="368">
        <f>IF(Detailed_budget_table[[#This Row],[Unit Cost Available?]]="Yes",IFERROR(INDEX(unit_cost,MATCH(Detailed_budget_table[[#This Row],[Cost Item]],cost_item_lookup,0)),""),0)</f>
        <v>0</v>
      </c>
      <c r="J749" s="368">
        <f>IF(H749="Yes",IF(G749="","",INDEX(cost_item_lookup_table[Cost Unit],(MATCH(G749,cost_item_lookup_table[Cost Item],0)))),0)</f>
        <v>0</v>
      </c>
      <c r="K749" s="305"/>
      <c r="L749" s="305"/>
      <c r="M749" s="305"/>
      <c r="N749" s="305"/>
      <c r="O749" s="305"/>
      <c r="P749" s="305"/>
      <c r="Q749" s="305"/>
      <c r="R749" s="305"/>
      <c r="S749" s="305"/>
      <c r="T749" s="305"/>
      <c r="U749" s="307">
        <f t="shared" si="56"/>
        <v>0</v>
      </c>
      <c r="V749" s="307">
        <f t="shared" si="57"/>
        <v>0</v>
      </c>
      <c r="W749" s="307">
        <f t="shared" si="58"/>
        <v>0</v>
      </c>
      <c r="X749" s="307">
        <f t="shared" si="59"/>
        <v>0</v>
      </c>
      <c r="Y749" s="308">
        <f t="shared" si="60"/>
        <v>0</v>
      </c>
      <c r="Z749" s="377">
        <f>SUM(Detailed_budget_table[[#This Row],[Y1 Total Cost Budget Line]:[Y5 Total Cost Budget Line]])</f>
        <v>0</v>
      </c>
    </row>
    <row r="750" spans="2:26" ht="15" customHeight="1">
      <c r="B750" s="302"/>
      <c r="C750" s="71"/>
      <c r="D750" s="71"/>
      <c r="E750" s="71"/>
      <c r="F750" s="71"/>
      <c r="G750" s="71"/>
      <c r="H750" s="71"/>
      <c r="I750" s="368">
        <f>IF(Detailed_budget_table[[#This Row],[Unit Cost Available?]]="Yes",IFERROR(INDEX(unit_cost,MATCH(Detailed_budget_table[[#This Row],[Cost Item]],cost_item_lookup,0)),""),0)</f>
        <v>0</v>
      </c>
      <c r="J750" s="368">
        <f>IF(H750="Yes",IF(G750="","",INDEX(cost_item_lookup_table[Cost Unit],(MATCH(G750,cost_item_lookup_table[Cost Item],0)))),0)</f>
        <v>0</v>
      </c>
      <c r="K750" s="305"/>
      <c r="L750" s="305"/>
      <c r="M750" s="305"/>
      <c r="N750" s="305"/>
      <c r="O750" s="305"/>
      <c r="P750" s="305"/>
      <c r="Q750" s="305"/>
      <c r="R750" s="305"/>
      <c r="S750" s="305"/>
      <c r="T750" s="305"/>
      <c r="U750" s="307">
        <f t="shared" si="56"/>
        <v>0</v>
      </c>
      <c r="V750" s="307">
        <f t="shared" si="57"/>
        <v>0</v>
      </c>
      <c r="W750" s="307">
        <f t="shared" si="58"/>
        <v>0</v>
      </c>
      <c r="X750" s="307">
        <f t="shared" si="59"/>
        <v>0</v>
      </c>
      <c r="Y750" s="308">
        <f t="shared" si="60"/>
        <v>0</v>
      </c>
      <c r="Z750" s="377">
        <f>SUM(Detailed_budget_table[[#This Row],[Y1 Total Cost Budget Line]:[Y5 Total Cost Budget Line]])</f>
        <v>0</v>
      </c>
    </row>
    <row r="751" spans="2:26" ht="15" customHeight="1">
      <c r="B751" s="302"/>
      <c r="C751" s="71"/>
      <c r="D751" s="71"/>
      <c r="E751" s="71"/>
      <c r="F751" s="71"/>
      <c r="G751" s="71"/>
      <c r="H751" s="71"/>
      <c r="I751" s="368">
        <f>IF(Detailed_budget_table[[#This Row],[Unit Cost Available?]]="Yes",IFERROR(INDEX(unit_cost,MATCH(Detailed_budget_table[[#This Row],[Cost Item]],cost_item_lookup,0)),""),0)</f>
        <v>0</v>
      </c>
      <c r="J751" s="368">
        <f>IF(H751="Yes",IF(G751="","",INDEX(cost_item_lookup_table[Cost Unit],(MATCH(G751,cost_item_lookup_table[Cost Item],0)))),0)</f>
        <v>0</v>
      </c>
      <c r="K751" s="305"/>
      <c r="L751" s="305"/>
      <c r="M751" s="305"/>
      <c r="N751" s="305"/>
      <c r="O751" s="305"/>
      <c r="P751" s="305"/>
      <c r="Q751" s="305"/>
      <c r="R751" s="305"/>
      <c r="S751" s="305"/>
      <c r="T751" s="305"/>
      <c r="U751" s="307">
        <f t="shared" si="56"/>
        <v>0</v>
      </c>
      <c r="V751" s="307">
        <f t="shared" si="57"/>
        <v>0</v>
      </c>
      <c r="W751" s="307">
        <f t="shared" si="58"/>
        <v>0</v>
      </c>
      <c r="X751" s="307">
        <f t="shared" si="59"/>
        <v>0</v>
      </c>
      <c r="Y751" s="308">
        <f t="shared" si="60"/>
        <v>0</v>
      </c>
      <c r="Z751" s="377">
        <f>SUM(Detailed_budget_table[[#This Row],[Y1 Total Cost Budget Line]:[Y5 Total Cost Budget Line]])</f>
        <v>0</v>
      </c>
    </row>
    <row r="752" spans="2:26" ht="15" customHeight="1">
      <c r="B752" s="302"/>
      <c r="C752" s="71"/>
      <c r="D752" s="71"/>
      <c r="E752" s="71"/>
      <c r="F752" s="71"/>
      <c r="G752" s="71"/>
      <c r="H752" s="71"/>
      <c r="I752" s="368">
        <f>IF(Detailed_budget_table[[#This Row],[Unit Cost Available?]]="Yes",IFERROR(INDEX(unit_cost,MATCH(Detailed_budget_table[[#This Row],[Cost Item]],cost_item_lookup,0)),""),0)</f>
        <v>0</v>
      </c>
      <c r="J752" s="368">
        <f>IF(H752="Yes",IF(G752="","",INDEX(cost_item_lookup_table[Cost Unit],(MATCH(G752,cost_item_lookup_table[Cost Item],0)))),0)</f>
        <v>0</v>
      </c>
      <c r="K752" s="305"/>
      <c r="L752" s="305"/>
      <c r="M752" s="305"/>
      <c r="N752" s="305"/>
      <c r="O752" s="305"/>
      <c r="P752" s="305"/>
      <c r="Q752" s="305"/>
      <c r="R752" s="305"/>
      <c r="S752" s="305"/>
      <c r="T752" s="305"/>
      <c r="U752" s="307">
        <f t="shared" si="56"/>
        <v>0</v>
      </c>
      <c r="V752" s="307">
        <f t="shared" si="57"/>
        <v>0</v>
      </c>
      <c r="W752" s="307">
        <f t="shared" si="58"/>
        <v>0</v>
      </c>
      <c r="X752" s="307">
        <f t="shared" si="59"/>
        <v>0</v>
      </c>
      <c r="Y752" s="308">
        <f t="shared" si="60"/>
        <v>0</v>
      </c>
      <c r="Z752" s="377">
        <f>SUM(Detailed_budget_table[[#This Row],[Y1 Total Cost Budget Line]:[Y5 Total Cost Budget Line]])</f>
        <v>0</v>
      </c>
    </row>
    <row r="753" spans="2:26" ht="15" customHeight="1">
      <c r="B753" s="302"/>
      <c r="C753" s="71"/>
      <c r="D753" s="71"/>
      <c r="E753" s="71"/>
      <c r="F753" s="71"/>
      <c r="G753" s="71"/>
      <c r="H753" s="71"/>
      <c r="I753" s="368">
        <f>IF(Detailed_budget_table[[#This Row],[Unit Cost Available?]]="Yes",IFERROR(INDEX(unit_cost,MATCH(Detailed_budget_table[[#This Row],[Cost Item]],cost_item_lookup,0)),""),0)</f>
        <v>0</v>
      </c>
      <c r="J753" s="368">
        <f>IF(H753="Yes",IF(G753="","",INDEX(cost_item_lookup_table[Cost Unit],(MATCH(G753,cost_item_lookup_table[Cost Item],0)))),0)</f>
        <v>0</v>
      </c>
      <c r="K753" s="305"/>
      <c r="L753" s="305"/>
      <c r="M753" s="305"/>
      <c r="N753" s="305"/>
      <c r="O753" s="305"/>
      <c r="P753" s="305"/>
      <c r="Q753" s="305"/>
      <c r="R753" s="305"/>
      <c r="S753" s="305"/>
      <c r="T753" s="305"/>
      <c r="U753" s="307">
        <f t="shared" si="56"/>
        <v>0</v>
      </c>
      <c r="V753" s="307">
        <f t="shared" si="57"/>
        <v>0</v>
      </c>
      <c r="W753" s="307">
        <f t="shared" si="58"/>
        <v>0</v>
      </c>
      <c r="X753" s="307">
        <f t="shared" si="59"/>
        <v>0</v>
      </c>
      <c r="Y753" s="308">
        <f t="shared" si="60"/>
        <v>0</v>
      </c>
      <c r="Z753" s="377">
        <f>SUM(Detailed_budget_table[[#This Row],[Y1 Total Cost Budget Line]:[Y5 Total Cost Budget Line]])</f>
        <v>0</v>
      </c>
    </row>
    <row r="754" spans="2:26" ht="15" customHeight="1">
      <c r="B754" s="302"/>
      <c r="C754" s="71"/>
      <c r="D754" s="71"/>
      <c r="E754" s="71"/>
      <c r="F754" s="71"/>
      <c r="G754" s="71"/>
      <c r="H754" s="71"/>
      <c r="I754" s="368">
        <f>IF(Detailed_budget_table[[#This Row],[Unit Cost Available?]]="Yes",IFERROR(INDEX(unit_cost,MATCH(Detailed_budget_table[[#This Row],[Cost Item]],cost_item_lookup,0)),""),0)</f>
        <v>0</v>
      </c>
      <c r="J754" s="368">
        <f>IF(H754="Yes",IF(G754="","",INDEX(cost_item_lookup_table[Cost Unit],(MATCH(G754,cost_item_lookup_table[Cost Item],0)))),0)</f>
        <v>0</v>
      </c>
      <c r="K754" s="305"/>
      <c r="L754" s="305"/>
      <c r="M754" s="305"/>
      <c r="N754" s="305"/>
      <c r="O754" s="305"/>
      <c r="P754" s="305"/>
      <c r="Q754" s="305"/>
      <c r="R754" s="305"/>
      <c r="S754" s="305"/>
      <c r="T754" s="305"/>
      <c r="U754" s="307">
        <f t="shared" si="56"/>
        <v>0</v>
      </c>
      <c r="V754" s="307">
        <f t="shared" si="57"/>
        <v>0</v>
      </c>
      <c r="W754" s="307">
        <f t="shared" si="58"/>
        <v>0</v>
      </c>
      <c r="X754" s="307">
        <f t="shared" si="59"/>
        <v>0</v>
      </c>
      <c r="Y754" s="308">
        <f t="shared" si="60"/>
        <v>0</v>
      </c>
      <c r="Z754" s="377">
        <f>SUM(Detailed_budget_table[[#This Row],[Y1 Total Cost Budget Line]:[Y5 Total Cost Budget Line]])</f>
        <v>0</v>
      </c>
    </row>
    <row r="755" spans="2:26" ht="15" customHeight="1">
      <c r="B755" s="302"/>
      <c r="C755" s="71"/>
      <c r="D755" s="71"/>
      <c r="E755" s="71"/>
      <c r="F755" s="71"/>
      <c r="G755" s="71"/>
      <c r="H755" s="71"/>
      <c r="I755" s="368">
        <f>IF(Detailed_budget_table[[#This Row],[Unit Cost Available?]]="Yes",IFERROR(INDEX(unit_cost,MATCH(Detailed_budget_table[[#This Row],[Cost Item]],cost_item_lookup,0)),""),0)</f>
        <v>0</v>
      </c>
      <c r="J755" s="368">
        <f>IF(H755="Yes",IF(G755="","",INDEX(cost_item_lookup_table[Cost Unit],(MATCH(G755,cost_item_lookup_table[Cost Item],0)))),0)</f>
        <v>0</v>
      </c>
      <c r="K755" s="305"/>
      <c r="L755" s="305"/>
      <c r="M755" s="305"/>
      <c r="N755" s="305"/>
      <c r="O755" s="305"/>
      <c r="P755" s="305"/>
      <c r="Q755" s="305"/>
      <c r="R755" s="305"/>
      <c r="S755" s="305"/>
      <c r="T755" s="305"/>
      <c r="U755" s="307">
        <f t="shared" si="56"/>
        <v>0</v>
      </c>
      <c r="V755" s="307">
        <f t="shared" si="57"/>
        <v>0</v>
      </c>
      <c r="W755" s="307">
        <f t="shared" si="58"/>
        <v>0</v>
      </c>
      <c r="X755" s="307">
        <f t="shared" si="59"/>
        <v>0</v>
      </c>
      <c r="Y755" s="308">
        <f t="shared" si="60"/>
        <v>0</v>
      </c>
      <c r="Z755" s="377">
        <f>SUM(Detailed_budget_table[[#This Row],[Y1 Total Cost Budget Line]:[Y5 Total Cost Budget Line]])</f>
        <v>0</v>
      </c>
    </row>
    <row r="756" spans="2:26" ht="15" customHeight="1">
      <c r="B756" s="302"/>
      <c r="C756" s="71"/>
      <c r="D756" s="71"/>
      <c r="E756" s="71"/>
      <c r="F756" s="71"/>
      <c r="G756" s="71"/>
      <c r="H756" s="71"/>
      <c r="I756" s="368">
        <f>IF(Detailed_budget_table[[#This Row],[Unit Cost Available?]]="Yes",IFERROR(INDEX(unit_cost,MATCH(Detailed_budget_table[[#This Row],[Cost Item]],cost_item_lookup,0)),""),0)</f>
        <v>0</v>
      </c>
      <c r="J756" s="368">
        <f>IF(H756="Yes",IF(G756="","",INDEX(cost_item_lookup_table[Cost Unit],(MATCH(G756,cost_item_lookup_table[Cost Item],0)))),0)</f>
        <v>0</v>
      </c>
      <c r="K756" s="305"/>
      <c r="L756" s="305"/>
      <c r="M756" s="305"/>
      <c r="N756" s="305"/>
      <c r="O756" s="305"/>
      <c r="P756" s="305"/>
      <c r="Q756" s="305"/>
      <c r="R756" s="305"/>
      <c r="S756" s="305"/>
      <c r="T756" s="305"/>
      <c r="U756" s="307">
        <f t="shared" si="56"/>
        <v>0</v>
      </c>
      <c r="V756" s="307">
        <f t="shared" si="57"/>
        <v>0</v>
      </c>
      <c r="W756" s="307">
        <f t="shared" si="58"/>
        <v>0</v>
      </c>
      <c r="X756" s="307">
        <f t="shared" si="59"/>
        <v>0</v>
      </c>
      <c r="Y756" s="308">
        <f t="shared" si="60"/>
        <v>0</v>
      </c>
      <c r="Z756" s="377">
        <f>SUM(Detailed_budget_table[[#This Row],[Y1 Total Cost Budget Line]:[Y5 Total Cost Budget Line]])</f>
        <v>0</v>
      </c>
    </row>
    <row r="757" spans="2:26" ht="15" customHeight="1">
      <c r="B757" s="302"/>
      <c r="C757" s="71"/>
      <c r="D757" s="71"/>
      <c r="E757" s="71"/>
      <c r="F757" s="71"/>
      <c r="G757" s="71"/>
      <c r="H757" s="71"/>
      <c r="I757" s="368">
        <f>IF(Detailed_budget_table[[#This Row],[Unit Cost Available?]]="Yes",IFERROR(INDEX(unit_cost,MATCH(Detailed_budget_table[[#This Row],[Cost Item]],cost_item_lookup,0)),""),0)</f>
        <v>0</v>
      </c>
      <c r="J757" s="368">
        <f>IF(H757="Yes",IF(G757="","",INDEX(cost_item_lookup_table[Cost Unit],(MATCH(G757,cost_item_lookup_table[Cost Item],0)))),0)</f>
        <v>0</v>
      </c>
      <c r="K757" s="305"/>
      <c r="L757" s="305"/>
      <c r="M757" s="305"/>
      <c r="N757" s="305"/>
      <c r="O757" s="305"/>
      <c r="P757" s="305"/>
      <c r="Q757" s="305"/>
      <c r="R757" s="305"/>
      <c r="S757" s="305"/>
      <c r="T757" s="305"/>
      <c r="U757" s="307">
        <f t="shared" si="56"/>
        <v>0</v>
      </c>
      <c r="V757" s="307">
        <f t="shared" si="57"/>
        <v>0</v>
      </c>
      <c r="W757" s="307">
        <f t="shared" si="58"/>
        <v>0</v>
      </c>
      <c r="X757" s="307">
        <f t="shared" si="59"/>
        <v>0</v>
      </c>
      <c r="Y757" s="308">
        <f t="shared" si="60"/>
        <v>0</v>
      </c>
      <c r="Z757" s="377">
        <f>SUM(Detailed_budget_table[[#This Row],[Y1 Total Cost Budget Line]:[Y5 Total Cost Budget Line]])</f>
        <v>0</v>
      </c>
    </row>
    <row r="758" spans="2:26" ht="15" customHeight="1">
      <c r="B758" s="302"/>
      <c r="C758" s="71"/>
      <c r="D758" s="71"/>
      <c r="E758" s="71"/>
      <c r="F758" s="71"/>
      <c r="G758" s="71"/>
      <c r="H758" s="71"/>
      <c r="I758" s="368">
        <f>IF(Detailed_budget_table[[#This Row],[Unit Cost Available?]]="Yes",IFERROR(INDEX(unit_cost,MATCH(Detailed_budget_table[[#This Row],[Cost Item]],cost_item_lookup,0)),""),0)</f>
        <v>0</v>
      </c>
      <c r="J758" s="368">
        <f>IF(H758="Yes",IF(G758="","",INDEX(cost_item_lookup_table[Cost Unit],(MATCH(G758,cost_item_lookup_table[Cost Item],0)))),0)</f>
        <v>0</v>
      </c>
      <c r="K758" s="305"/>
      <c r="L758" s="305"/>
      <c r="M758" s="305"/>
      <c r="N758" s="305"/>
      <c r="O758" s="305"/>
      <c r="P758" s="305"/>
      <c r="Q758" s="305"/>
      <c r="R758" s="305"/>
      <c r="S758" s="305"/>
      <c r="T758" s="305"/>
      <c r="U758" s="307">
        <f t="shared" si="56"/>
        <v>0</v>
      </c>
      <c r="V758" s="307">
        <f t="shared" si="57"/>
        <v>0</v>
      </c>
      <c r="W758" s="307">
        <f t="shared" si="58"/>
        <v>0</v>
      </c>
      <c r="X758" s="307">
        <f t="shared" si="59"/>
        <v>0</v>
      </c>
      <c r="Y758" s="308">
        <f t="shared" si="60"/>
        <v>0</v>
      </c>
      <c r="Z758" s="377">
        <f>SUM(Detailed_budget_table[[#This Row],[Y1 Total Cost Budget Line]:[Y5 Total Cost Budget Line]])</f>
        <v>0</v>
      </c>
    </row>
    <row r="759" spans="2:26" ht="15" customHeight="1">
      <c r="B759" s="302"/>
      <c r="C759" s="71"/>
      <c r="D759" s="71"/>
      <c r="E759" s="71"/>
      <c r="F759" s="71"/>
      <c r="G759" s="71"/>
      <c r="H759" s="71"/>
      <c r="I759" s="368">
        <f>IF(Detailed_budget_table[[#This Row],[Unit Cost Available?]]="Yes",IFERROR(INDEX(unit_cost,MATCH(Detailed_budget_table[[#This Row],[Cost Item]],cost_item_lookup,0)),""),0)</f>
        <v>0</v>
      </c>
      <c r="J759" s="368">
        <f>IF(H759="Yes",IF(G759="","",INDEX(cost_item_lookup_table[Cost Unit],(MATCH(G759,cost_item_lookup_table[Cost Item],0)))),0)</f>
        <v>0</v>
      </c>
      <c r="K759" s="305"/>
      <c r="L759" s="305"/>
      <c r="M759" s="305"/>
      <c r="N759" s="305"/>
      <c r="O759" s="305"/>
      <c r="P759" s="305"/>
      <c r="Q759" s="305"/>
      <c r="R759" s="305"/>
      <c r="S759" s="305"/>
      <c r="T759" s="305"/>
      <c r="U759" s="307">
        <f t="shared" si="56"/>
        <v>0</v>
      </c>
      <c r="V759" s="307">
        <f t="shared" si="57"/>
        <v>0</v>
      </c>
      <c r="W759" s="307">
        <f t="shared" si="58"/>
        <v>0</v>
      </c>
      <c r="X759" s="307">
        <f t="shared" si="59"/>
        <v>0</v>
      </c>
      <c r="Y759" s="308">
        <f t="shared" si="60"/>
        <v>0</v>
      </c>
      <c r="Z759" s="377">
        <f>SUM(Detailed_budget_table[[#This Row],[Y1 Total Cost Budget Line]:[Y5 Total Cost Budget Line]])</f>
        <v>0</v>
      </c>
    </row>
    <row r="760" spans="2:26" ht="15" customHeight="1">
      <c r="B760" s="302"/>
      <c r="C760" s="71"/>
      <c r="D760" s="71"/>
      <c r="E760" s="71"/>
      <c r="F760" s="71"/>
      <c r="G760" s="71"/>
      <c r="H760" s="71"/>
      <c r="I760" s="368">
        <f>IF(Detailed_budget_table[[#This Row],[Unit Cost Available?]]="Yes",IFERROR(INDEX(unit_cost,MATCH(Detailed_budget_table[[#This Row],[Cost Item]],cost_item_lookup,0)),""),0)</f>
        <v>0</v>
      </c>
      <c r="J760" s="368">
        <f>IF(H760="Yes",IF(G760="","",INDEX(cost_item_lookup_table[Cost Unit],(MATCH(G760,cost_item_lookup_table[Cost Item],0)))),0)</f>
        <v>0</v>
      </c>
      <c r="K760" s="305"/>
      <c r="L760" s="305"/>
      <c r="M760" s="305"/>
      <c r="N760" s="305"/>
      <c r="O760" s="305"/>
      <c r="P760" s="305"/>
      <c r="Q760" s="305"/>
      <c r="R760" s="305"/>
      <c r="S760" s="305"/>
      <c r="T760" s="305"/>
      <c r="U760" s="307">
        <f t="shared" si="56"/>
        <v>0</v>
      </c>
      <c r="V760" s="307">
        <f t="shared" si="57"/>
        <v>0</v>
      </c>
      <c r="W760" s="307">
        <f t="shared" si="58"/>
        <v>0</v>
      </c>
      <c r="X760" s="307">
        <f t="shared" si="59"/>
        <v>0</v>
      </c>
      <c r="Y760" s="308">
        <f t="shared" si="60"/>
        <v>0</v>
      </c>
      <c r="Z760" s="377">
        <f>SUM(Detailed_budget_table[[#This Row],[Y1 Total Cost Budget Line]:[Y5 Total Cost Budget Line]])</f>
        <v>0</v>
      </c>
    </row>
    <row r="761" spans="2:26" ht="15" customHeight="1">
      <c r="B761" s="302"/>
      <c r="C761" s="71"/>
      <c r="D761" s="71"/>
      <c r="E761" s="71"/>
      <c r="F761" s="71"/>
      <c r="G761" s="71"/>
      <c r="H761" s="71"/>
      <c r="I761" s="368">
        <f>IF(Detailed_budget_table[[#This Row],[Unit Cost Available?]]="Yes",IFERROR(INDEX(unit_cost,MATCH(Detailed_budget_table[[#This Row],[Cost Item]],cost_item_lookup,0)),""),0)</f>
        <v>0</v>
      </c>
      <c r="J761" s="368">
        <f>IF(H761="Yes",IF(G761="","",INDEX(cost_item_lookup_table[Cost Unit],(MATCH(G761,cost_item_lookup_table[Cost Item],0)))),0)</f>
        <v>0</v>
      </c>
      <c r="K761" s="305"/>
      <c r="L761" s="305"/>
      <c r="M761" s="305"/>
      <c r="N761" s="305"/>
      <c r="O761" s="305"/>
      <c r="P761" s="305"/>
      <c r="Q761" s="305"/>
      <c r="R761" s="305"/>
      <c r="S761" s="305"/>
      <c r="T761" s="305"/>
      <c r="U761" s="307">
        <f t="shared" si="56"/>
        <v>0</v>
      </c>
      <c r="V761" s="307">
        <f t="shared" si="57"/>
        <v>0</v>
      </c>
      <c r="W761" s="307">
        <f t="shared" si="58"/>
        <v>0</v>
      </c>
      <c r="X761" s="307">
        <f t="shared" si="59"/>
        <v>0</v>
      </c>
      <c r="Y761" s="308">
        <f t="shared" si="60"/>
        <v>0</v>
      </c>
      <c r="Z761" s="377">
        <f>SUM(Detailed_budget_table[[#This Row],[Y1 Total Cost Budget Line]:[Y5 Total Cost Budget Line]])</f>
        <v>0</v>
      </c>
    </row>
    <row r="762" spans="2:26" ht="15" customHeight="1">
      <c r="B762" s="302"/>
      <c r="C762" s="71"/>
      <c r="D762" s="71"/>
      <c r="E762" s="71"/>
      <c r="F762" s="71"/>
      <c r="G762" s="71"/>
      <c r="H762" s="71"/>
      <c r="I762" s="368">
        <f>IF(Detailed_budget_table[[#This Row],[Unit Cost Available?]]="Yes",IFERROR(INDEX(unit_cost,MATCH(Detailed_budget_table[[#This Row],[Cost Item]],cost_item_lookup,0)),""),0)</f>
        <v>0</v>
      </c>
      <c r="J762" s="368">
        <f>IF(H762="Yes",IF(G762="","",INDEX(cost_item_lookup_table[Cost Unit],(MATCH(G762,cost_item_lookup_table[Cost Item],0)))),0)</f>
        <v>0</v>
      </c>
      <c r="K762" s="305"/>
      <c r="L762" s="305"/>
      <c r="M762" s="305"/>
      <c r="N762" s="305"/>
      <c r="O762" s="305"/>
      <c r="P762" s="305"/>
      <c r="Q762" s="305"/>
      <c r="R762" s="305"/>
      <c r="S762" s="305"/>
      <c r="T762" s="305"/>
      <c r="U762" s="307">
        <f t="shared" si="56"/>
        <v>0</v>
      </c>
      <c r="V762" s="307">
        <f t="shared" si="57"/>
        <v>0</v>
      </c>
      <c r="W762" s="307">
        <f t="shared" si="58"/>
        <v>0</v>
      </c>
      <c r="X762" s="307">
        <f t="shared" si="59"/>
        <v>0</v>
      </c>
      <c r="Y762" s="308">
        <f t="shared" si="60"/>
        <v>0</v>
      </c>
      <c r="Z762" s="377">
        <f>SUM(Detailed_budget_table[[#This Row],[Y1 Total Cost Budget Line]:[Y5 Total Cost Budget Line]])</f>
        <v>0</v>
      </c>
    </row>
    <row r="763" spans="2:26" ht="15" customHeight="1">
      <c r="B763" s="302"/>
      <c r="C763" s="71"/>
      <c r="D763" s="71"/>
      <c r="E763" s="71"/>
      <c r="F763" s="71"/>
      <c r="G763" s="71"/>
      <c r="H763" s="71"/>
      <c r="I763" s="368">
        <f>IF(Detailed_budget_table[[#This Row],[Unit Cost Available?]]="Yes",IFERROR(INDEX(unit_cost,MATCH(Detailed_budget_table[[#This Row],[Cost Item]],cost_item_lookup,0)),""),0)</f>
        <v>0</v>
      </c>
      <c r="J763" s="368">
        <f>IF(H763="Yes",IF(G763="","",INDEX(cost_item_lookup_table[Cost Unit],(MATCH(G763,cost_item_lookup_table[Cost Item],0)))),0)</f>
        <v>0</v>
      </c>
      <c r="K763" s="305"/>
      <c r="L763" s="305"/>
      <c r="M763" s="305"/>
      <c r="N763" s="305"/>
      <c r="O763" s="305"/>
      <c r="P763" s="305"/>
      <c r="Q763" s="305"/>
      <c r="R763" s="305"/>
      <c r="S763" s="305"/>
      <c r="T763" s="305"/>
      <c r="U763" s="307">
        <f t="shared" si="56"/>
        <v>0</v>
      </c>
      <c r="V763" s="307">
        <f t="shared" si="57"/>
        <v>0</v>
      </c>
      <c r="W763" s="307">
        <f t="shared" si="58"/>
        <v>0</v>
      </c>
      <c r="X763" s="307">
        <f t="shared" si="59"/>
        <v>0</v>
      </c>
      <c r="Y763" s="308">
        <f t="shared" si="60"/>
        <v>0</v>
      </c>
      <c r="Z763" s="377">
        <f>SUM(Detailed_budget_table[[#This Row],[Y1 Total Cost Budget Line]:[Y5 Total Cost Budget Line]])</f>
        <v>0</v>
      </c>
    </row>
    <row r="764" spans="2:26" ht="15" customHeight="1">
      <c r="B764" s="302"/>
      <c r="C764" s="71"/>
      <c r="D764" s="71"/>
      <c r="E764" s="71"/>
      <c r="F764" s="71"/>
      <c r="G764" s="71"/>
      <c r="H764" s="71"/>
      <c r="I764" s="368">
        <f>IF(Detailed_budget_table[[#This Row],[Unit Cost Available?]]="Yes",IFERROR(INDEX(unit_cost,MATCH(Detailed_budget_table[[#This Row],[Cost Item]],cost_item_lookup,0)),""),0)</f>
        <v>0</v>
      </c>
      <c r="J764" s="368">
        <f>IF(H764="Yes",IF(G764="","",INDEX(cost_item_lookup_table[Cost Unit],(MATCH(G764,cost_item_lookup_table[Cost Item],0)))),0)</f>
        <v>0</v>
      </c>
      <c r="K764" s="305"/>
      <c r="L764" s="305"/>
      <c r="M764" s="305"/>
      <c r="N764" s="305"/>
      <c r="O764" s="305"/>
      <c r="P764" s="305"/>
      <c r="Q764" s="305"/>
      <c r="R764" s="305"/>
      <c r="S764" s="305"/>
      <c r="T764" s="305"/>
      <c r="U764" s="307">
        <f t="shared" si="56"/>
        <v>0</v>
      </c>
      <c r="V764" s="307">
        <f t="shared" si="57"/>
        <v>0</v>
      </c>
      <c r="W764" s="307">
        <f t="shared" si="58"/>
        <v>0</v>
      </c>
      <c r="X764" s="307">
        <f t="shared" si="59"/>
        <v>0</v>
      </c>
      <c r="Y764" s="308">
        <f t="shared" si="60"/>
        <v>0</v>
      </c>
      <c r="Z764" s="377">
        <f>SUM(Detailed_budget_table[[#This Row],[Y1 Total Cost Budget Line]:[Y5 Total Cost Budget Line]])</f>
        <v>0</v>
      </c>
    </row>
    <row r="765" spans="2:26" ht="15" customHeight="1">
      <c r="B765" s="302"/>
      <c r="C765" s="71"/>
      <c r="D765" s="71"/>
      <c r="E765" s="71"/>
      <c r="F765" s="71"/>
      <c r="G765" s="71"/>
      <c r="H765" s="71"/>
      <c r="I765" s="368">
        <f>IF(Detailed_budget_table[[#This Row],[Unit Cost Available?]]="Yes",IFERROR(INDEX(unit_cost,MATCH(Detailed_budget_table[[#This Row],[Cost Item]],cost_item_lookup,0)),""),0)</f>
        <v>0</v>
      </c>
      <c r="J765" s="368">
        <f>IF(H765="Yes",IF(G765="","",INDEX(cost_item_lookup_table[Cost Unit],(MATCH(G765,cost_item_lookup_table[Cost Item],0)))),0)</f>
        <v>0</v>
      </c>
      <c r="K765" s="305"/>
      <c r="L765" s="305"/>
      <c r="M765" s="305"/>
      <c r="N765" s="305"/>
      <c r="O765" s="305"/>
      <c r="P765" s="305"/>
      <c r="Q765" s="305"/>
      <c r="R765" s="305"/>
      <c r="S765" s="305"/>
      <c r="T765" s="305"/>
      <c r="U765" s="307">
        <f t="shared" si="56"/>
        <v>0</v>
      </c>
      <c r="V765" s="307">
        <f t="shared" si="57"/>
        <v>0</v>
      </c>
      <c r="W765" s="307">
        <f t="shared" si="58"/>
        <v>0</v>
      </c>
      <c r="X765" s="307">
        <f t="shared" si="59"/>
        <v>0</v>
      </c>
      <c r="Y765" s="308">
        <f t="shared" si="60"/>
        <v>0</v>
      </c>
      <c r="Z765" s="377">
        <f>SUM(Detailed_budget_table[[#This Row],[Y1 Total Cost Budget Line]:[Y5 Total Cost Budget Line]])</f>
        <v>0</v>
      </c>
    </row>
    <row r="766" spans="2:26" ht="15" customHeight="1">
      <c r="B766" s="302"/>
      <c r="C766" s="71"/>
      <c r="D766" s="71"/>
      <c r="E766" s="71"/>
      <c r="F766" s="71"/>
      <c r="G766" s="71"/>
      <c r="H766" s="71"/>
      <c r="I766" s="368">
        <f>IF(Detailed_budget_table[[#This Row],[Unit Cost Available?]]="Yes",IFERROR(INDEX(unit_cost,MATCH(Detailed_budget_table[[#This Row],[Cost Item]],cost_item_lookup,0)),""),0)</f>
        <v>0</v>
      </c>
      <c r="J766" s="368">
        <f>IF(H766="Yes",IF(G766="","",INDEX(cost_item_lookup_table[Cost Unit],(MATCH(G766,cost_item_lookup_table[Cost Item],0)))),0)</f>
        <v>0</v>
      </c>
      <c r="K766" s="305"/>
      <c r="L766" s="305"/>
      <c r="M766" s="305"/>
      <c r="N766" s="305"/>
      <c r="O766" s="305"/>
      <c r="P766" s="305"/>
      <c r="Q766" s="305"/>
      <c r="R766" s="305"/>
      <c r="S766" s="305"/>
      <c r="T766" s="305"/>
      <c r="U766" s="307">
        <f t="shared" si="56"/>
        <v>0</v>
      </c>
      <c r="V766" s="307">
        <f t="shared" si="57"/>
        <v>0</v>
      </c>
      <c r="W766" s="307">
        <f t="shared" si="58"/>
        <v>0</v>
      </c>
      <c r="X766" s="307">
        <f t="shared" si="59"/>
        <v>0</v>
      </c>
      <c r="Y766" s="308">
        <f t="shared" si="60"/>
        <v>0</v>
      </c>
      <c r="Z766" s="377">
        <f>SUM(Detailed_budget_table[[#This Row],[Y1 Total Cost Budget Line]:[Y5 Total Cost Budget Line]])</f>
        <v>0</v>
      </c>
    </row>
    <row r="767" spans="2:26" ht="15" customHeight="1">
      <c r="B767" s="302"/>
      <c r="C767" s="71"/>
      <c r="D767" s="71"/>
      <c r="E767" s="71"/>
      <c r="F767" s="71"/>
      <c r="G767" s="71"/>
      <c r="H767" s="71"/>
      <c r="I767" s="368">
        <f>IF(Detailed_budget_table[[#This Row],[Unit Cost Available?]]="Yes",IFERROR(INDEX(unit_cost,MATCH(Detailed_budget_table[[#This Row],[Cost Item]],cost_item_lookup,0)),""),0)</f>
        <v>0</v>
      </c>
      <c r="J767" s="368">
        <f>IF(H767="Yes",IF(G767="","",INDEX(cost_item_lookup_table[Cost Unit],(MATCH(G767,cost_item_lookup_table[Cost Item],0)))),0)</f>
        <v>0</v>
      </c>
      <c r="K767" s="305"/>
      <c r="L767" s="305"/>
      <c r="M767" s="305"/>
      <c r="N767" s="305"/>
      <c r="O767" s="305"/>
      <c r="P767" s="305"/>
      <c r="Q767" s="305"/>
      <c r="R767" s="305"/>
      <c r="S767" s="305"/>
      <c r="T767" s="305"/>
      <c r="U767" s="307">
        <f t="shared" si="56"/>
        <v>0</v>
      </c>
      <c r="V767" s="307">
        <f t="shared" si="57"/>
        <v>0</v>
      </c>
      <c r="W767" s="307">
        <f t="shared" si="58"/>
        <v>0</v>
      </c>
      <c r="X767" s="307">
        <f t="shared" si="59"/>
        <v>0</v>
      </c>
      <c r="Y767" s="308">
        <f t="shared" si="60"/>
        <v>0</v>
      </c>
      <c r="Z767" s="377">
        <f>SUM(Detailed_budget_table[[#This Row],[Y1 Total Cost Budget Line]:[Y5 Total Cost Budget Line]])</f>
        <v>0</v>
      </c>
    </row>
    <row r="768" spans="2:26" ht="15" customHeight="1">
      <c r="B768" s="302"/>
      <c r="C768" s="71"/>
      <c r="D768" s="71"/>
      <c r="E768" s="71"/>
      <c r="F768" s="71"/>
      <c r="G768" s="71"/>
      <c r="H768" s="71"/>
      <c r="I768" s="368">
        <f>IF(Detailed_budget_table[[#This Row],[Unit Cost Available?]]="Yes",IFERROR(INDEX(unit_cost,MATCH(Detailed_budget_table[[#This Row],[Cost Item]],cost_item_lookup,0)),""),0)</f>
        <v>0</v>
      </c>
      <c r="J768" s="368">
        <f>IF(H768="Yes",IF(G768="","",INDEX(cost_item_lookup_table[Cost Unit],(MATCH(G768,cost_item_lookup_table[Cost Item],0)))),0)</f>
        <v>0</v>
      </c>
      <c r="K768" s="305"/>
      <c r="L768" s="305"/>
      <c r="M768" s="305"/>
      <c r="N768" s="305"/>
      <c r="O768" s="305"/>
      <c r="P768" s="305"/>
      <c r="Q768" s="305"/>
      <c r="R768" s="305"/>
      <c r="S768" s="305"/>
      <c r="T768" s="305"/>
      <c r="U768" s="307">
        <f t="shared" si="56"/>
        <v>0</v>
      </c>
      <c r="V768" s="307">
        <f t="shared" si="57"/>
        <v>0</v>
      </c>
      <c r="W768" s="307">
        <f t="shared" si="58"/>
        <v>0</v>
      </c>
      <c r="X768" s="307">
        <f t="shared" si="59"/>
        <v>0</v>
      </c>
      <c r="Y768" s="308">
        <f t="shared" si="60"/>
        <v>0</v>
      </c>
      <c r="Z768" s="377">
        <f>SUM(Detailed_budget_table[[#This Row],[Y1 Total Cost Budget Line]:[Y5 Total Cost Budget Line]])</f>
        <v>0</v>
      </c>
    </row>
    <row r="769" spans="2:26" ht="15" customHeight="1">
      <c r="B769" s="302"/>
      <c r="C769" s="71"/>
      <c r="D769" s="71"/>
      <c r="E769" s="71"/>
      <c r="F769" s="71"/>
      <c r="G769" s="71"/>
      <c r="H769" s="71"/>
      <c r="I769" s="368">
        <f>IF(Detailed_budget_table[[#This Row],[Unit Cost Available?]]="Yes",IFERROR(INDEX(unit_cost,MATCH(Detailed_budget_table[[#This Row],[Cost Item]],cost_item_lookup,0)),""),0)</f>
        <v>0</v>
      </c>
      <c r="J769" s="368">
        <f>IF(H769="Yes",IF(G769="","",INDEX(cost_item_lookup_table[Cost Unit],(MATCH(G769,cost_item_lookup_table[Cost Item],0)))),0)</f>
        <v>0</v>
      </c>
      <c r="K769" s="305"/>
      <c r="L769" s="305"/>
      <c r="M769" s="305"/>
      <c r="N769" s="305"/>
      <c r="O769" s="305"/>
      <c r="P769" s="305"/>
      <c r="Q769" s="305"/>
      <c r="R769" s="305"/>
      <c r="S769" s="305"/>
      <c r="T769" s="305"/>
      <c r="U769" s="307">
        <f t="shared" si="56"/>
        <v>0</v>
      </c>
      <c r="V769" s="307">
        <f t="shared" si="57"/>
        <v>0</v>
      </c>
      <c r="W769" s="307">
        <f t="shared" si="58"/>
        <v>0</v>
      </c>
      <c r="X769" s="307">
        <f t="shared" si="59"/>
        <v>0</v>
      </c>
      <c r="Y769" s="308">
        <f t="shared" si="60"/>
        <v>0</v>
      </c>
      <c r="Z769" s="377">
        <f>SUM(Detailed_budget_table[[#This Row],[Y1 Total Cost Budget Line]:[Y5 Total Cost Budget Line]])</f>
        <v>0</v>
      </c>
    </row>
    <row r="770" spans="2:26" ht="15" customHeight="1">
      <c r="B770" s="302"/>
      <c r="C770" s="71"/>
      <c r="D770" s="71"/>
      <c r="E770" s="71"/>
      <c r="F770" s="71"/>
      <c r="G770" s="71"/>
      <c r="H770" s="71"/>
      <c r="I770" s="368">
        <f>IF(Detailed_budget_table[[#This Row],[Unit Cost Available?]]="Yes",IFERROR(INDEX(unit_cost,MATCH(Detailed_budget_table[[#This Row],[Cost Item]],cost_item_lookup,0)),""),0)</f>
        <v>0</v>
      </c>
      <c r="J770" s="368">
        <f>IF(H770="Yes",IF(G770="","",INDEX(cost_item_lookup_table[Cost Unit],(MATCH(G770,cost_item_lookup_table[Cost Item],0)))),0)</f>
        <v>0</v>
      </c>
      <c r="K770" s="305"/>
      <c r="L770" s="305"/>
      <c r="M770" s="305"/>
      <c r="N770" s="305"/>
      <c r="O770" s="305"/>
      <c r="P770" s="305"/>
      <c r="Q770" s="305"/>
      <c r="R770" s="305"/>
      <c r="S770" s="305"/>
      <c r="T770" s="305"/>
      <c r="U770" s="307">
        <f t="shared" si="56"/>
        <v>0</v>
      </c>
      <c r="V770" s="307">
        <f t="shared" si="57"/>
        <v>0</v>
      </c>
      <c r="W770" s="307">
        <f t="shared" si="58"/>
        <v>0</v>
      </c>
      <c r="X770" s="307">
        <f t="shared" si="59"/>
        <v>0</v>
      </c>
      <c r="Y770" s="308">
        <f t="shared" si="60"/>
        <v>0</v>
      </c>
      <c r="Z770" s="377">
        <f>SUM(Detailed_budget_table[[#This Row],[Y1 Total Cost Budget Line]:[Y5 Total Cost Budget Line]])</f>
        <v>0</v>
      </c>
    </row>
    <row r="771" spans="2:26" ht="15" customHeight="1">
      <c r="B771" s="302"/>
      <c r="C771" s="71"/>
      <c r="D771" s="71"/>
      <c r="E771" s="71"/>
      <c r="F771" s="71"/>
      <c r="G771" s="71"/>
      <c r="H771" s="71"/>
      <c r="I771" s="368">
        <f>IF(Detailed_budget_table[[#This Row],[Unit Cost Available?]]="Yes",IFERROR(INDEX(unit_cost,MATCH(Detailed_budget_table[[#This Row],[Cost Item]],cost_item_lookup,0)),""),0)</f>
        <v>0</v>
      </c>
      <c r="J771" s="368">
        <f>IF(H771="Yes",IF(G771="","",INDEX(cost_item_lookup_table[Cost Unit],(MATCH(G771,cost_item_lookup_table[Cost Item],0)))),0)</f>
        <v>0</v>
      </c>
      <c r="K771" s="305"/>
      <c r="L771" s="305"/>
      <c r="M771" s="305"/>
      <c r="N771" s="305"/>
      <c r="O771" s="305"/>
      <c r="P771" s="305"/>
      <c r="Q771" s="305"/>
      <c r="R771" s="305"/>
      <c r="S771" s="305"/>
      <c r="T771" s="305"/>
      <c r="U771" s="307">
        <f t="shared" si="56"/>
        <v>0</v>
      </c>
      <c r="V771" s="307">
        <f t="shared" si="57"/>
        <v>0</v>
      </c>
      <c r="W771" s="307">
        <f t="shared" si="58"/>
        <v>0</v>
      </c>
      <c r="X771" s="307">
        <f t="shared" si="59"/>
        <v>0</v>
      </c>
      <c r="Y771" s="308">
        <f t="shared" si="60"/>
        <v>0</v>
      </c>
      <c r="Z771" s="377">
        <f>SUM(Detailed_budget_table[[#This Row],[Y1 Total Cost Budget Line]:[Y5 Total Cost Budget Line]])</f>
        <v>0</v>
      </c>
    </row>
    <row r="772" spans="2:26" ht="15" customHeight="1">
      <c r="B772" s="302"/>
      <c r="C772" s="71"/>
      <c r="D772" s="71"/>
      <c r="E772" s="71"/>
      <c r="F772" s="71"/>
      <c r="G772" s="71"/>
      <c r="H772" s="71"/>
      <c r="I772" s="368">
        <f>IF(Detailed_budget_table[[#This Row],[Unit Cost Available?]]="Yes",IFERROR(INDEX(unit_cost,MATCH(Detailed_budget_table[[#This Row],[Cost Item]],cost_item_lookup,0)),""),0)</f>
        <v>0</v>
      </c>
      <c r="J772" s="368">
        <f>IF(H772="Yes",IF(G772="","",INDEX(cost_item_lookup_table[Cost Unit],(MATCH(G772,cost_item_lookup_table[Cost Item],0)))),0)</f>
        <v>0</v>
      </c>
      <c r="K772" s="305"/>
      <c r="L772" s="305"/>
      <c r="M772" s="305"/>
      <c r="N772" s="305"/>
      <c r="O772" s="305"/>
      <c r="P772" s="305"/>
      <c r="Q772" s="305"/>
      <c r="R772" s="305"/>
      <c r="S772" s="305"/>
      <c r="T772" s="305"/>
      <c r="U772" s="307">
        <f t="shared" si="56"/>
        <v>0</v>
      </c>
      <c r="V772" s="307">
        <f t="shared" si="57"/>
        <v>0</v>
      </c>
      <c r="W772" s="307">
        <f t="shared" si="58"/>
        <v>0</v>
      </c>
      <c r="X772" s="307">
        <f t="shared" si="59"/>
        <v>0</v>
      </c>
      <c r="Y772" s="308">
        <f t="shared" si="60"/>
        <v>0</v>
      </c>
      <c r="Z772" s="377">
        <f>SUM(Detailed_budget_table[[#This Row],[Y1 Total Cost Budget Line]:[Y5 Total Cost Budget Line]])</f>
        <v>0</v>
      </c>
    </row>
    <row r="773" spans="2:26" ht="15" customHeight="1">
      <c r="B773" s="302"/>
      <c r="C773" s="71"/>
      <c r="D773" s="71"/>
      <c r="E773" s="71"/>
      <c r="F773" s="71"/>
      <c r="G773" s="71"/>
      <c r="H773" s="71"/>
      <c r="I773" s="368">
        <f>IF(Detailed_budget_table[[#This Row],[Unit Cost Available?]]="Yes",IFERROR(INDEX(unit_cost,MATCH(Detailed_budget_table[[#This Row],[Cost Item]],cost_item_lookup,0)),""),0)</f>
        <v>0</v>
      </c>
      <c r="J773" s="368">
        <f>IF(H773="Yes",IF(G773="","",INDEX(cost_item_lookup_table[Cost Unit],(MATCH(G773,cost_item_lookup_table[Cost Item],0)))),0)</f>
        <v>0</v>
      </c>
      <c r="K773" s="305"/>
      <c r="L773" s="305"/>
      <c r="M773" s="305"/>
      <c r="N773" s="305"/>
      <c r="O773" s="305"/>
      <c r="P773" s="305"/>
      <c r="Q773" s="305"/>
      <c r="R773" s="305"/>
      <c r="S773" s="305"/>
      <c r="T773" s="305"/>
      <c r="U773" s="307">
        <f t="shared" si="56"/>
        <v>0</v>
      </c>
      <c r="V773" s="307">
        <f t="shared" si="57"/>
        <v>0</v>
      </c>
      <c r="W773" s="307">
        <f t="shared" si="58"/>
        <v>0</v>
      </c>
      <c r="X773" s="307">
        <f t="shared" si="59"/>
        <v>0</v>
      </c>
      <c r="Y773" s="308">
        <f t="shared" si="60"/>
        <v>0</v>
      </c>
      <c r="Z773" s="377">
        <f>SUM(Detailed_budget_table[[#This Row],[Y1 Total Cost Budget Line]:[Y5 Total Cost Budget Line]])</f>
        <v>0</v>
      </c>
    </row>
    <row r="774" spans="2:26" ht="15" customHeight="1">
      <c r="B774" s="302"/>
      <c r="C774" s="71"/>
      <c r="D774" s="71"/>
      <c r="E774" s="71"/>
      <c r="F774" s="71"/>
      <c r="G774" s="71"/>
      <c r="H774" s="71"/>
      <c r="I774" s="368">
        <f>IF(Detailed_budget_table[[#This Row],[Unit Cost Available?]]="Yes",IFERROR(INDEX(unit_cost,MATCH(Detailed_budget_table[[#This Row],[Cost Item]],cost_item_lookup,0)),""),0)</f>
        <v>0</v>
      </c>
      <c r="J774" s="368">
        <f>IF(H774="Yes",IF(G774="","",INDEX(cost_item_lookup_table[Cost Unit],(MATCH(G774,cost_item_lookup_table[Cost Item],0)))),0)</f>
        <v>0</v>
      </c>
      <c r="K774" s="305"/>
      <c r="L774" s="305"/>
      <c r="M774" s="305"/>
      <c r="N774" s="305"/>
      <c r="O774" s="305"/>
      <c r="P774" s="305"/>
      <c r="Q774" s="305"/>
      <c r="R774" s="305"/>
      <c r="S774" s="305"/>
      <c r="T774" s="305"/>
      <c r="U774" s="307">
        <f t="shared" si="56"/>
        <v>0</v>
      </c>
      <c r="V774" s="307">
        <f t="shared" si="57"/>
        <v>0</v>
      </c>
      <c r="W774" s="307">
        <f t="shared" si="58"/>
        <v>0</v>
      </c>
      <c r="X774" s="307">
        <f t="shared" si="59"/>
        <v>0</v>
      </c>
      <c r="Y774" s="308">
        <f t="shared" si="60"/>
        <v>0</v>
      </c>
      <c r="Z774" s="377">
        <f>SUM(Detailed_budget_table[[#This Row],[Y1 Total Cost Budget Line]:[Y5 Total Cost Budget Line]])</f>
        <v>0</v>
      </c>
    </row>
    <row r="775" spans="2:26" ht="15" customHeight="1">
      <c r="B775" s="302"/>
      <c r="C775" s="71"/>
      <c r="D775" s="71"/>
      <c r="E775" s="71"/>
      <c r="F775" s="71"/>
      <c r="G775" s="71"/>
      <c r="H775" s="71"/>
      <c r="I775" s="368">
        <f>IF(Detailed_budget_table[[#This Row],[Unit Cost Available?]]="Yes",IFERROR(INDEX(unit_cost,MATCH(Detailed_budget_table[[#This Row],[Cost Item]],cost_item_lookup,0)),""),0)</f>
        <v>0</v>
      </c>
      <c r="J775" s="368">
        <f>IF(H775="Yes",IF(G775="","",INDEX(cost_item_lookup_table[Cost Unit],(MATCH(G775,cost_item_lookup_table[Cost Item],0)))),0)</f>
        <v>0</v>
      </c>
      <c r="K775" s="305"/>
      <c r="L775" s="305"/>
      <c r="M775" s="305"/>
      <c r="N775" s="305"/>
      <c r="O775" s="305"/>
      <c r="P775" s="305"/>
      <c r="Q775" s="305"/>
      <c r="R775" s="305"/>
      <c r="S775" s="305"/>
      <c r="T775" s="305"/>
      <c r="U775" s="307">
        <f t="shared" ref="U775:U838" si="61">IF(IF(OR(K775="",L775="",$I775=""),"",K775*L775*$I775)="",0,K775*L775*$I775)</f>
        <v>0</v>
      </c>
      <c r="V775" s="307">
        <f t="shared" ref="V775:V838" si="62">IF(IF(OR(M775="",N775="",$I775=""),"",M775*N775*$I775)="",0,M775*N775*$I775)</f>
        <v>0</v>
      </c>
      <c r="W775" s="307">
        <f t="shared" ref="W775:W838" si="63">IF(IF(OR(O775="",P775="",$I775=""),"",O775*P775*$I775)="",0,O775*P775*$I775)</f>
        <v>0</v>
      </c>
      <c r="X775" s="307">
        <f t="shared" ref="X775:X838" si="64">IF(IF(OR(Q775="",R775="",$I775=""),"",Q775*R775*$I775)="",0,Q775*R775*$I775)</f>
        <v>0</v>
      </c>
      <c r="Y775" s="308">
        <f t="shared" ref="Y775:Y838" si="65">IF(IF(OR(S775="",T775="",$I775=""),"",S775*T775*$I775)="",0,S775*T775*$I775)</f>
        <v>0</v>
      </c>
      <c r="Z775" s="377">
        <f>SUM(Detailed_budget_table[[#This Row],[Y1 Total Cost Budget Line]:[Y5 Total Cost Budget Line]])</f>
        <v>0</v>
      </c>
    </row>
    <row r="776" spans="2:26" ht="15" customHeight="1">
      <c r="B776" s="302"/>
      <c r="C776" s="71"/>
      <c r="D776" s="71"/>
      <c r="E776" s="71"/>
      <c r="F776" s="71"/>
      <c r="G776" s="71"/>
      <c r="H776" s="71"/>
      <c r="I776" s="368">
        <f>IF(Detailed_budget_table[[#This Row],[Unit Cost Available?]]="Yes",IFERROR(INDEX(unit_cost,MATCH(Detailed_budget_table[[#This Row],[Cost Item]],cost_item_lookup,0)),""),0)</f>
        <v>0</v>
      </c>
      <c r="J776" s="368">
        <f>IF(H776="Yes",IF(G776="","",INDEX(cost_item_lookup_table[Cost Unit],(MATCH(G776,cost_item_lookup_table[Cost Item],0)))),0)</f>
        <v>0</v>
      </c>
      <c r="K776" s="305"/>
      <c r="L776" s="305"/>
      <c r="M776" s="305"/>
      <c r="N776" s="305"/>
      <c r="O776" s="305"/>
      <c r="P776" s="305"/>
      <c r="Q776" s="305"/>
      <c r="R776" s="305"/>
      <c r="S776" s="305"/>
      <c r="T776" s="305"/>
      <c r="U776" s="307">
        <f t="shared" si="61"/>
        <v>0</v>
      </c>
      <c r="V776" s="307">
        <f t="shared" si="62"/>
        <v>0</v>
      </c>
      <c r="W776" s="307">
        <f t="shared" si="63"/>
        <v>0</v>
      </c>
      <c r="X776" s="307">
        <f t="shared" si="64"/>
        <v>0</v>
      </c>
      <c r="Y776" s="308">
        <f t="shared" si="65"/>
        <v>0</v>
      </c>
      <c r="Z776" s="377">
        <f>SUM(Detailed_budget_table[[#This Row],[Y1 Total Cost Budget Line]:[Y5 Total Cost Budget Line]])</f>
        <v>0</v>
      </c>
    </row>
    <row r="777" spans="2:26" ht="15" customHeight="1">
      <c r="B777" s="302"/>
      <c r="C777" s="71"/>
      <c r="D777" s="71"/>
      <c r="E777" s="71"/>
      <c r="F777" s="71"/>
      <c r="G777" s="71"/>
      <c r="H777" s="71"/>
      <c r="I777" s="368">
        <f>IF(Detailed_budget_table[[#This Row],[Unit Cost Available?]]="Yes",IFERROR(INDEX(unit_cost,MATCH(Detailed_budget_table[[#This Row],[Cost Item]],cost_item_lookup,0)),""),0)</f>
        <v>0</v>
      </c>
      <c r="J777" s="368">
        <f>IF(H777="Yes",IF(G777="","",INDEX(cost_item_lookup_table[Cost Unit],(MATCH(G777,cost_item_lookup_table[Cost Item],0)))),0)</f>
        <v>0</v>
      </c>
      <c r="K777" s="305"/>
      <c r="L777" s="305"/>
      <c r="M777" s="305"/>
      <c r="N777" s="305"/>
      <c r="O777" s="305"/>
      <c r="P777" s="305"/>
      <c r="Q777" s="305"/>
      <c r="R777" s="305"/>
      <c r="S777" s="305"/>
      <c r="T777" s="305"/>
      <c r="U777" s="307">
        <f t="shared" si="61"/>
        <v>0</v>
      </c>
      <c r="V777" s="307">
        <f t="shared" si="62"/>
        <v>0</v>
      </c>
      <c r="W777" s="307">
        <f t="shared" si="63"/>
        <v>0</v>
      </c>
      <c r="X777" s="307">
        <f t="shared" si="64"/>
        <v>0</v>
      </c>
      <c r="Y777" s="308">
        <f t="shared" si="65"/>
        <v>0</v>
      </c>
      <c r="Z777" s="377">
        <f>SUM(Detailed_budget_table[[#This Row],[Y1 Total Cost Budget Line]:[Y5 Total Cost Budget Line]])</f>
        <v>0</v>
      </c>
    </row>
    <row r="778" spans="2:26" ht="15" customHeight="1">
      <c r="B778" s="302"/>
      <c r="C778" s="71"/>
      <c r="D778" s="71"/>
      <c r="E778" s="71"/>
      <c r="F778" s="71"/>
      <c r="G778" s="71"/>
      <c r="H778" s="71"/>
      <c r="I778" s="368">
        <f>IF(Detailed_budget_table[[#This Row],[Unit Cost Available?]]="Yes",IFERROR(INDEX(unit_cost,MATCH(Detailed_budget_table[[#This Row],[Cost Item]],cost_item_lookup,0)),""),0)</f>
        <v>0</v>
      </c>
      <c r="J778" s="368">
        <f>IF(H778="Yes",IF(G778="","",INDEX(cost_item_lookup_table[Cost Unit],(MATCH(G778,cost_item_lookup_table[Cost Item],0)))),0)</f>
        <v>0</v>
      </c>
      <c r="K778" s="305"/>
      <c r="L778" s="305"/>
      <c r="M778" s="305"/>
      <c r="N778" s="305"/>
      <c r="O778" s="305"/>
      <c r="P778" s="305"/>
      <c r="Q778" s="305"/>
      <c r="R778" s="305"/>
      <c r="S778" s="305"/>
      <c r="T778" s="305"/>
      <c r="U778" s="307">
        <f t="shared" si="61"/>
        <v>0</v>
      </c>
      <c r="V778" s="307">
        <f t="shared" si="62"/>
        <v>0</v>
      </c>
      <c r="W778" s="307">
        <f t="shared" si="63"/>
        <v>0</v>
      </c>
      <c r="X778" s="307">
        <f t="shared" si="64"/>
        <v>0</v>
      </c>
      <c r="Y778" s="308">
        <f t="shared" si="65"/>
        <v>0</v>
      </c>
      <c r="Z778" s="377">
        <f>SUM(Detailed_budget_table[[#This Row],[Y1 Total Cost Budget Line]:[Y5 Total Cost Budget Line]])</f>
        <v>0</v>
      </c>
    </row>
    <row r="779" spans="2:26" ht="15" customHeight="1">
      <c r="B779" s="302"/>
      <c r="C779" s="71"/>
      <c r="D779" s="71"/>
      <c r="E779" s="71"/>
      <c r="F779" s="71"/>
      <c r="G779" s="71"/>
      <c r="H779" s="71"/>
      <c r="I779" s="368">
        <f>IF(Detailed_budget_table[[#This Row],[Unit Cost Available?]]="Yes",IFERROR(INDEX(unit_cost,MATCH(Detailed_budget_table[[#This Row],[Cost Item]],cost_item_lookup,0)),""),0)</f>
        <v>0</v>
      </c>
      <c r="J779" s="368">
        <f>IF(H779="Yes",IF(G779="","",INDEX(cost_item_lookup_table[Cost Unit],(MATCH(G779,cost_item_lookup_table[Cost Item],0)))),0)</f>
        <v>0</v>
      </c>
      <c r="K779" s="305"/>
      <c r="L779" s="305"/>
      <c r="M779" s="305"/>
      <c r="N779" s="305"/>
      <c r="O779" s="305"/>
      <c r="P779" s="305"/>
      <c r="Q779" s="305"/>
      <c r="R779" s="305"/>
      <c r="S779" s="305"/>
      <c r="T779" s="305"/>
      <c r="U779" s="307">
        <f t="shared" si="61"/>
        <v>0</v>
      </c>
      <c r="V779" s="307">
        <f t="shared" si="62"/>
        <v>0</v>
      </c>
      <c r="W779" s="307">
        <f t="shared" si="63"/>
        <v>0</v>
      </c>
      <c r="X779" s="307">
        <f t="shared" si="64"/>
        <v>0</v>
      </c>
      <c r="Y779" s="308">
        <f t="shared" si="65"/>
        <v>0</v>
      </c>
      <c r="Z779" s="377">
        <f>SUM(Detailed_budget_table[[#This Row],[Y1 Total Cost Budget Line]:[Y5 Total Cost Budget Line]])</f>
        <v>0</v>
      </c>
    </row>
    <row r="780" spans="2:26" ht="15" customHeight="1">
      <c r="B780" s="302"/>
      <c r="C780" s="71"/>
      <c r="D780" s="71"/>
      <c r="E780" s="71"/>
      <c r="F780" s="71"/>
      <c r="G780" s="71"/>
      <c r="H780" s="71"/>
      <c r="I780" s="368">
        <f>IF(Detailed_budget_table[[#This Row],[Unit Cost Available?]]="Yes",IFERROR(INDEX(unit_cost,MATCH(Detailed_budget_table[[#This Row],[Cost Item]],cost_item_lookup,0)),""),0)</f>
        <v>0</v>
      </c>
      <c r="J780" s="368">
        <f>IF(H780="Yes",IF(G780="","",INDEX(cost_item_lookup_table[Cost Unit],(MATCH(G780,cost_item_lookup_table[Cost Item],0)))),0)</f>
        <v>0</v>
      </c>
      <c r="K780" s="305"/>
      <c r="L780" s="305"/>
      <c r="M780" s="305"/>
      <c r="N780" s="305"/>
      <c r="O780" s="305"/>
      <c r="P780" s="305"/>
      <c r="Q780" s="305"/>
      <c r="R780" s="305"/>
      <c r="S780" s="305"/>
      <c r="T780" s="305"/>
      <c r="U780" s="307">
        <f t="shared" si="61"/>
        <v>0</v>
      </c>
      <c r="V780" s="307">
        <f t="shared" si="62"/>
        <v>0</v>
      </c>
      <c r="W780" s="307">
        <f t="shared" si="63"/>
        <v>0</v>
      </c>
      <c r="X780" s="307">
        <f t="shared" si="64"/>
        <v>0</v>
      </c>
      <c r="Y780" s="308">
        <f t="shared" si="65"/>
        <v>0</v>
      </c>
      <c r="Z780" s="377">
        <f>SUM(Detailed_budget_table[[#This Row],[Y1 Total Cost Budget Line]:[Y5 Total Cost Budget Line]])</f>
        <v>0</v>
      </c>
    </row>
    <row r="781" spans="2:26" ht="15" customHeight="1">
      <c r="B781" s="302"/>
      <c r="C781" s="71"/>
      <c r="D781" s="71"/>
      <c r="E781" s="71"/>
      <c r="F781" s="71"/>
      <c r="G781" s="71"/>
      <c r="H781" s="71"/>
      <c r="I781" s="368">
        <f>IF(Detailed_budget_table[[#This Row],[Unit Cost Available?]]="Yes",IFERROR(INDEX(unit_cost,MATCH(Detailed_budget_table[[#This Row],[Cost Item]],cost_item_lookup,0)),""),0)</f>
        <v>0</v>
      </c>
      <c r="J781" s="368">
        <f>IF(H781="Yes",IF(G781="","",INDEX(cost_item_lookup_table[Cost Unit],(MATCH(G781,cost_item_lookup_table[Cost Item],0)))),0)</f>
        <v>0</v>
      </c>
      <c r="K781" s="305"/>
      <c r="L781" s="305"/>
      <c r="M781" s="305"/>
      <c r="N781" s="305"/>
      <c r="O781" s="305"/>
      <c r="P781" s="305"/>
      <c r="Q781" s="305"/>
      <c r="R781" s="305"/>
      <c r="S781" s="305"/>
      <c r="T781" s="305"/>
      <c r="U781" s="307">
        <f t="shared" si="61"/>
        <v>0</v>
      </c>
      <c r="V781" s="307">
        <f t="shared" si="62"/>
        <v>0</v>
      </c>
      <c r="W781" s="307">
        <f t="shared" si="63"/>
        <v>0</v>
      </c>
      <c r="X781" s="307">
        <f t="shared" si="64"/>
        <v>0</v>
      </c>
      <c r="Y781" s="308">
        <f t="shared" si="65"/>
        <v>0</v>
      </c>
      <c r="Z781" s="377">
        <f>SUM(Detailed_budget_table[[#This Row],[Y1 Total Cost Budget Line]:[Y5 Total Cost Budget Line]])</f>
        <v>0</v>
      </c>
    </row>
    <row r="782" spans="2:26" ht="15" customHeight="1">
      <c r="B782" s="302"/>
      <c r="C782" s="71"/>
      <c r="D782" s="71"/>
      <c r="E782" s="71"/>
      <c r="F782" s="71"/>
      <c r="G782" s="71"/>
      <c r="H782" s="71"/>
      <c r="I782" s="368">
        <f>IF(Detailed_budget_table[[#This Row],[Unit Cost Available?]]="Yes",IFERROR(INDEX(unit_cost,MATCH(Detailed_budget_table[[#This Row],[Cost Item]],cost_item_lookup,0)),""),0)</f>
        <v>0</v>
      </c>
      <c r="J782" s="368">
        <f>IF(H782="Yes",IF(G782="","",INDEX(cost_item_lookup_table[Cost Unit],(MATCH(G782,cost_item_lookup_table[Cost Item],0)))),0)</f>
        <v>0</v>
      </c>
      <c r="K782" s="305"/>
      <c r="L782" s="305"/>
      <c r="M782" s="305"/>
      <c r="N782" s="305"/>
      <c r="O782" s="305"/>
      <c r="P782" s="305"/>
      <c r="Q782" s="305"/>
      <c r="R782" s="305"/>
      <c r="S782" s="305"/>
      <c r="T782" s="305"/>
      <c r="U782" s="307">
        <f t="shared" si="61"/>
        <v>0</v>
      </c>
      <c r="V782" s="307">
        <f t="shared" si="62"/>
        <v>0</v>
      </c>
      <c r="W782" s="307">
        <f t="shared" si="63"/>
        <v>0</v>
      </c>
      <c r="X782" s="307">
        <f t="shared" si="64"/>
        <v>0</v>
      </c>
      <c r="Y782" s="308">
        <f t="shared" si="65"/>
        <v>0</v>
      </c>
      <c r="Z782" s="377">
        <f>SUM(Detailed_budget_table[[#This Row],[Y1 Total Cost Budget Line]:[Y5 Total Cost Budget Line]])</f>
        <v>0</v>
      </c>
    </row>
    <row r="783" spans="2:26" ht="15" customHeight="1">
      <c r="B783" s="302"/>
      <c r="C783" s="71"/>
      <c r="D783" s="71"/>
      <c r="E783" s="71"/>
      <c r="F783" s="71"/>
      <c r="G783" s="71"/>
      <c r="H783" s="71"/>
      <c r="I783" s="368">
        <f>IF(Detailed_budget_table[[#This Row],[Unit Cost Available?]]="Yes",IFERROR(INDEX(unit_cost,MATCH(Detailed_budget_table[[#This Row],[Cost Item]],cost_item_lookup,0)),""),0)</f>
        <v>0</v>
      </c>
      <c r="J783" s="368">
        <f>IF(H783="Yes",IF(G783="","",INDEX(cost_item_lookup_table[Cost Unit],(MATCH(G783,cost_item_lookup_table[Cost Item],0)))),0)</f>
        <v>0</v>
      </c>
      <c r="K783" s="305"/>
      <c r="L783" s="305"/>
      <c r="M783" s="305"/>
      <c r="N783" s="305"/>
      <c r="O783" s="305"/>
      <c r="P783" s="305"/>
      <c r="Q783" s="305"/>
      <c r="R783" s="305"/>
      <c r="S783" s="305"/>
      <c r="T783" s="305"/>
      <c r="U783" s="307">
        <f t="shared" si="61"/>
        <v>0</v>
      </c>
      <c r="V783" s="307">
        <f t="shared" si="62"/>
        <v>0</v>
      </c>
      <c r="W783" s="307">
        <f t="shared" si="63"/>
        <v>0</v>
      </c>
      <c r="X783" s="307">
        <f t="shared" si="64"/>
        <v>0</v>
      </c>
      <c r="Y783" s="308">
        <f t="shared" si="65"/>
        <v>0</v>
      </c>
      <c r="Z783" s="377">
        <f>SUM(Detailed_budget_table[[#This Row],[Y1 Total Cost Budget Line]:[Y5 Total Cost Budget Line]])</f>
        <v>0</v>
      </c>
    </row>
    <row r="784" spans="2:26" ht="15" customHeight="1">
      <c r="B784" s="302"/>
      <c r="C784" s="71"/>
      <c r="D784" s="71"/>
      <c r="E784" s="71"/>
      <c r="F784" s="71"/>
      <c r="G784" s="71"/>
      <c r="H784" s="71"/>
      <c r="I784" s="368">
        <f>IF(Detailed_budget_table[[#This Row],[Unit Cost Available?]]="Yes",IFERROR(INDEX(unit_cost,MATCH(Detailed_budget_table[[#This Row],[Cost Item]],cost_item_lookup,0)),""),0)</f>
        <v>0</v>
      </c>
      <c r="J784" s="368">
        <f>IF(H784="Yes",IF(G784="","",INDEX(cost_item_lookup_table[Cost Unit],(MATCH(G784,cost_item_lookup_table[Cost Item],0)))),0)</f>
        <v>0</v>
      </c>
      <c r="K784" s="305"/>
      <c r="L784" s="305"/>
      <c r="M784" s="305"/>
      <c r="N784" s="305"/>
      <c r="O784" s="305"/>
      <c r="P784" s="305"/>
      <c r="Q784" s="305"/>
      <c r="R784" s="305"/>
      <c r="S784" s="305"/>
      <c r="T784" s="305"/>
      <c r="U784" s="307">
        <f t="shared" si="61"/>
        <v>0</v>
      </c>
      <c r="V784" s="307">
        <f t="shared" si="62"/>
        <v>0</v>
      </c>
      <c r="W784" s="307">
        <f t="shared" si="63"/>
        <v>0</v>
      </c>
      <c r="X784" s="307">
        <f t="shared" si="64"/>
        <v>0</v>
      </c>
      <c r="Y784" s="308">
        <f t="shared" si="65"/>
        <v>0</v>
      </c>
      <c r="Z784" s="377">
        <f>SUM(Detailed_budget_table[[#This Row],[Y1 Total Cost Budget Line]:[Y5 Total Cost Budget Line]])</f>
        <v>0</v>
      </c>
    </row>
    <row r="785" spans="2:26" ht="15" customHeight="1">
      <c r="B785" s="302"/>
      <c r="C785" s="71"/>
      <c r="D785" s="71"/>
      <c r="E785" s="71"/>
      <c r="F785" s="71"/>
      <c r="G785" s="71"/>
      <c r="H785" s="71"/>
      <c r="I785" s="368">
        <f>IF(Detailed_budget_table[[#This Row],[Unit Cost Available?]]="Yes",IFERROR(INDEX(unit_cost,MATCH(Detailed_budget_table[[#This Row],[Cost Item]],cost_item_lookup,0)),""),0)</f>
        <v>0</v>
      </c>
      <c r="J785" s="368">
        <f>IF(H785="Yes",IF(G785="","",INDEX(cost_item_lookup_table[Cost Unit],(MATCH(G785,cost_item_lookup_table[Cost Item],0)))),0)</f>
        <v>0</v>
      </c>
      <c r="K785" s="305"/>
      <c r="L785" s="305"/>
      <c r="M785" s="305"/>
      <c r="N785" s="305"/>
      <c r="O785" s="305"/>
      <c r="P785" s="305"/>
      <c r="Q785" s="305"/>
      <c r="R785" s="305"/>
      <c r="S785" s="305"/>
      <c r="T785" s="305"/>
      <c r="U785" s="307">
        <f t="shared" si="61"/>
        <v>0</v>
      </c>
      <c r="V785" s="307">
        <f t="shared" si="62"/>
        <v>0</v>
      </c>
      <c r="W785" s="307">
        <f t="shared" si="63"/>
        <v>0</v>
      </c>
      <c r="X785" s="307">
        <f t="shared" si="64"/>
        <v>0</v>
      </c>
      <c r="Y785" s="308">
        <f t="shared" si="65"/>
        <v>0</v>
      </c>
      <c r="Z785" s="377">
        <f>SUM(Detailed_budget_table[[#This Row],[Y1 Total Cost Budget Line]:[Y5 Total Cost Budget Line]])</f>
        <v>0</v>
      </c>
    </row>
    <row r="786" spans="2:26" ht="15" customHeight="1">
      <c r="B786" s="302"/>
      <c r="C786" s="71"/>
      <c r="D786" s="71"/>
      <c r="E786" s="71"/>
      <c r="F786" s="71"/>
      <c r="G786" s="71"/>
      <c r="H786" s="71"/>
      <c r="I786" s="368">
        <f>IF(Detailed_budget_table[[#This Row],[Unit Cost Available?]]="Yes",IFERROR(INDEX(unit_cost,MATCH(Detailed_budget_table[[#This Row],[Cost Item]],cost_item_lookup,0)),""),0)</f>
        <v>0</v>
      </c>
      <c r="J786" s="368">
        <f>IF(H786="Yes",IF(G786="","",INDEX(cost_item_lookup_table[Cost Unit],(MATCH(G786,cost_item_lookup_table[Cost Item],0)))),0)</f>
        <v>0</v>
      </c>
      <c r="K786" s="305"/>
      <c r="L786" s="305"/>
      <c r="M786" s="305"/>
      <c r="N786" s="305"/>
      <c r="O786" s="305"/>
      <c r="P786" s="305"/>
      <c r="Q786" s="305"/>
      <c r="R786" s="305"/>
      <c r="S786" s="305"/>
      <c r="T786" s="305"/>
      <c r="U786" s="307">
        <f t="shared" si="61"/>
        <v>0</v>
      </c>
      <c r="V786" s="307">
        <f t="shared" si="62"/>
        <v>0</v>
      </c>
      <c r="W786" s="307">
        <f t="shared" si="63"/>
        <v>0</v>
      </c>
      <c r="X786" s="307">
        <f t="shared" si="64"/>
        <v>0</v>
      </c>
      <c r="Y786" s="308">
        <f t="shared" si="65"/>
        <v>0</v>
      </c>
      <c r="Z786" s="377">
        <f>SUM(Detailed_budget_table[[#This Row],[Y1 Total Cost Budget Line]:[Y5 Total Cost Budget Line]])</f>
        <v>0</v>
      </c>
    </row>
    <row r="787" spans="2:26" ht="15" customHeight="1">
      <c r="B787" s="302"/>
      <c r="C787" s="71"/>
      <c r="D787" s="71"/>
      <c r="E787" s="71"/>
      <c r="F787" s="71"/>
      <c r="G787" s="71"/>
      <c r="H787" s="71"/>
      <c r="I787" s="368">
        <f>IF(Detailed_budget_table[[#This Row],[Unit Cost Available?]]="Yes",IFERROR(INDEX(unit_cost,MATCH(Detailed_budget_table[[#This Row],[Cost Item]],cost_item_lookup,0)),""),0)</f>
        <v>0</v>
      </c>
      <c r="J787" s="368">
        <f>IF(H787="Yes",IF(G787="","",INDEX(cost_item_lookup_table[Cost Unit],(MATCH(G787,cost_item_lookup_table[Cost Item],0)))),0)</f>
        <v>0</v>
      </c>
      <c r="K787" s="305"/>
      <c r="L787" s="305"/>
      <c r="M787" s="305"/>
      <c r="N787" s="305"/>
      <c r="O787" s="305"/>
      <c r="P787" s="305"/>
      <c r="Q787" s="305"/>
      <c r="R787" s="305"/>
      <c r="S787" s="305"/>
      <c r="T787" s="305"/>
      <c r="U787" s="307">
        <f t="shared" si="61"/>
        <v>0</v>
      </c>
      <c r="V787" s="307">
        <f t="shared" si="62"/>
        <v>0</v>
      </c>
      <c r="W787" s="307">
        <f t="shared" si="63"/>
        <v>0</v>
      </c>
      <c r="X787" s="307">
        <f t="shared" si="64"/>
        <v>0</v>
      </c>
      <c r="Y787" s="308">
        <f t="shared" si="65"/>
        <v>0</v>
      </c>
      <c r="Z787" s="377">
        <f>SUM(Detailed_budget_table[[#This Row],[Y1 Total Cost Budget Line]:[Y5 Total Cost Budget Line]])</f>
        <v>0</v>
      </c>
    </row>
    <row r="788" spans="2:26" ht="15" customHeight="1">
      <c r="B788" s="302"/>
      <c r="C788" s="71"/>
      <c r="D788" s="71"/>
      <c r="E788" s="71"/>
      <c r="F788" s="71"/>
      <c r="G788" s="71"/>
      <c r="H788" s="71"/>
      <c r="I788" s="368">
        <f>IF(Detailed_budget_table[[#This Row],[Unit Cost Available?]]="Yes",IFERROR(INDEX(unit_cost,MATCH(Detailed_budget_table[[#This Row],[Cost Item]],cost_item_lookup,0)),""),0)</f>
        <v>0</v>
      </c>
      <c r="J788" s="368">
        <f>IF(H788="Yes",IF(G788="","",INDEX(cost_item_lookup_table[Cost Unit],(MATCH(G788,cost_item_lookup_table[Cost Item],0)))),0)</f>
        <v>0</v>
      </c>
      <c r="K788" s="305"/>
      <c r="L788" s="305"/>
      <c r="M788" s="305"/>
      <c r="N788" s="305"/>
      <c r="O788" s="305"/>
      <c r="P788" s="305"/>
      <c r="Q788" s="305"/>
      <c r="R788" s="305"/>
      <c r="S788" s="305"/>
      <c r="T788" s="305"/>
      <c r="U788" s="307">
        <f t="shared" si="61"/>
        <v>0</v>
      </c>
      <c r="V788" s="307">
        <f t="shared" si="62"/>
        <v>0</v>
      </c>
      <c r="W788" s="307">
        <f t="shared" si="63"/>
        <v>0</v>
      </c>
      <c r="X788" s="307">
        <f t="shared" si="64"/>
        <v>0</v>
      </c>
      <c r="Y788" s="308">
        <f t="shared" si="65"/>
        <v>0</v>
      </c>
      <c r="Z788" s="377">
        <f>SUM(Detailed_budget_table[[#This Row],[Y1 Total Cost Budget Line]:[Y5 Total Cost Budget Line]])</f>
        <v>0</v>
      </c>
    </row>
    <row r="789" spans="2:26" ht="15" customHeight="1">
      <c r="B789" s="302"/>
      <c r="C789" s="71"/>
      <c r="D789" s="71"/>
      <c r="E789" s="71"/>
      <c r="F789" s="71"/>
      <c r="G789" s="71"/>
      <c r="H789" s="71"/>
      <c r="I789" s="368">
        <f>IF(Detailed_budget_table[[#This Row],[Unit Cost Available?]]="Yes",IFERROR(INDEX(unit_cost,MATCH(Detailed_budget_table[[#This Row],[Cost Item]],cost_item_lookup,0)),""),0)</f>
        <v>0</v>
      </c>
      <c r="J789" s="368">
        <f>IF(H789="Yes",IF(G789="","",INDEX(cost_item_lookup_table[Cost Unit],(MATCH(G789,cost_item_lookup_table[Cost Item],0)))),0)</f>
        <v>0</v>
      </c>
      <c r="K789" s="305"/>
      <c r="L789" s="305"/>
      <c r="M789" s="305"/>
      <c r="N789" s="305"/>
      <c r="O789" s="305"/>
      <c r="P789" s="305"/>
      <c r="Q789" s="305"/>
      <c r="R789" s="305"/>
      <c r="S789" s="305"/>
      <c r="T789" s="305"/>
      <c r="U789" s="307">
        <f t="shared" si="61"/>
        <v>0</v>
      </c>
      <c r="V789" s="307">
        <f t="shared" si="62"/>
        <v>0</v>
      </c>
      <c r="W789" s="307">
        <f t="shared" si="63"/>
        <v>0</v>
      </c>
      <c r="X789" s="307">
        <f t="shared" si="64"/>
        <v>0</v>
      </c>
      <c r="Y789" s="308">
        <f t="shared" si="65"/>
        <v>0</v>
      </c>
      <c r="Z789" s="377">
        <f>SUM(Detailed_budget_table[[#This Row],[Y1 Total Cost Budget Line]:[Y5 Total Cost Budget Line]])</f>
        <v>0</v>
      </c>
    </row>
    <row r="790" spans="2:26" ht="15" customHeight="1">
      <c r="B790" s="302"/>
      <c r="C790" s="71"/>
      <c r="D790" s="71"/>
      <c r="E790" s="71"/>
      <c r="F790" s="71"/>
      <c r="G790" s="71"/>
      <c r="H790" s="71"/>
      <c r="I790" s="368">
        <f>IF(Detailed_budget_table[[#This Row],[Unit Cost Available?]]="Yes",IFERROR(INDEX(unit_cost,MATCH(Detailed_budget_table[[#This Row],[Cost Item]],cost_item_lookup,0)),""),0)</f>
        <v>0</v>
      </c>
      <c r="J790" s="368">
        <f>IF(H790="Yes",IF(G790="","",INDEX(cost_item_lookup_table[Cost Unit],(MATCH(G790,cost_item_lookup_table[Cost Item],0)))),0)</f>
        <v>0</v>
      </c>
      <c r="K790" s="305"/>
      <c r="L790" s="305"/>
      <c r="M790" s="305"/>
      <c r="N790" s="305"/>
      <c r="O790" s="305"/>
      <c r="P790" s="305"/>
      <c r="Q790" s="305"/>
      <c r="R790" s="305"/>
      <c r="S790" s="305"/>
      <c r="T790" s="305"/>
      <c r="U790" s="307">
        <f t="shared" si="61"/>
        <v>0</v>
      </c>
      <c r="V790" s="307">
        <f t="shared" si="62"/>
        <v>0</v>
      </c>
      <c r="W790" s="307">
        <f t="shared" si="63"/>
        <v>0</v>
      </c>
      <c r="X790" s="307">
        <f t="shared" si="64"/>
        <v>0</v>
      </c>
      <c r="Y790" s="308">
        <f t="shared" si="65"/>
        <v>0</v>
      </c>
      <c r="Z790" s="377">
        <f>SUM(Detailed_budget_table[[#This Row],[Y1 Total Cost Budget Line]:[Y5 Total Cost Budget Line]])</f>
        <v>0</v>
      </c>
    </row>
    <row r="791" spans="2:26" ht="15" customHeight="1">
      <c r="B791" s="302"/>
      <c r="C791" s="71"/>
      <c r="D791" s="71"/>
      <c r="E791" s="71"/>
      <c r="F791" s="71"/>
      <c r="G791" s="71"/>
      <c r="H791" s="71"/>
      <c r="I791" s="368">
        <f>IF(Detailed_budget_table[[#This Row],[Unit Cost Available?]]="Yes",IFERROR(INDEX(unit_cost,MATCH(Detailed_budget_table[[#This Row],[Cost Item]],cost_item_lookup,0)),""),0)</f>
        <v>0</v>
      </c>
      <c r="J791" s="368">
        <f>IF(H791="Yes",IF(G791="","",INDEX(cost_item_lookup_table[Cost Unit],(MATCH(G791,cost_item_lookup_table[Cost Item],0)))),0)</f>
        <v>0</v>
      </c>
      <c r="K791" s="305"/>
      <c r="L791" s="305"/>
      <c r="M791" s="305"/>
      <c r="N791" s="305"/>
      <c r="O791" s="305"/>
      <c r="P791" s="305"/>
      <c r="Q791" s="305"/>
      <c r="R791" s="305"/>
      <c r="S791" s="305"/>
      <c r="T791" s="305"/>
      <c r="U791" s="307">
        <f t="shared" si="61"/>
        <v>0</v>
      </c>
      <c r="V791" s="307">
        <f t="shared" si="62"/>
        <v>0</v>
      </c>
      <c r="W791" s="307">
        <f t="shared" si="63"/>
        <v>0</v>
      </c>
      <c r="X791" s="307">
        <f t="shared" si="64"/>
        <v>0</v>
      </c>
      <c r="Y791" s="308">
        <f t="shared" si="65"/>
        <v>0</v>
      </c>
      <c r="Z791" s="377">
        <f>SUM(Detailed_budget_table[[#This Row],[Y1 Total Cost Budget Line]:[Y5 Total Cost Budget Line]])</f>
        <v>0</v>
      </c>
    </row>
    <row r="792" spans="2:26" ht="15" customHeight="1">
      <c r="B792" s="302"/>
      <c r="C792" s="71"/>
      <c r="D792" s="71"/>
      <c r="E792" s="71"/>
      <c r="F792" s="71"/>
      <c r="G792" s="71"/>
      <c r="H792" s="71"/>
      <c r="I792" s="368">
        <f>IF(Detailed_budget_table[[#This Row],[Unit Cost Available?]]="Yes",IFERROR(INDEX(unit_cost,MATCH(Detailed_budget_table[[#This Row],[Cost Item]],cost_item_lookup,0)),""),0)</f>
        <v>0</v>
      </c>
      <c r="J792" s="368">
        <f>IF(H792="Yes",IF(G792="","",INDEX(cost_item_lookup_table[Cost Unit],(MATCH(G792,cost_item_lookup_table[Cost Item],0)))),0)</f>
        <v>0</v>
      </c>
      <c r="K792" s="305"/>
      <c r="L792" s="305"/>
      <c r="M792" s="305"/>
      <c r="N792" s="305"/>
      <c r="O792" s="305"/>
      <c r="P792" s="305"/>
      <c r="Q792" s="305"/>
      <c r="R792" s="305"/>
      <c r="S792" s="305"/>
      <c r="T792" s="305"/>
      <c r="U792" s="307">
        <f t="shared" si="61"/>
        <v>0</v>
      </c>
      <c r="V792" s="307">
        <f t="shared" si="62"/>
        <v>0</v>
      </c>
      <c r="W792" s="307">
        <f t="shared" si="63"/>
        <v>0</v>
      </c>
      <c r="X792" s="307">
        <f t="shared" si="64"/>
        <v>0</v>
      </c>
      <c r="Y792" s="308">
        <f t="shared" si="65"/>
        <v>0</v>
      </c>
      <c r="Z792" s="377">
        <f>SUM(Detailed_budget_table[[#This Row],[Y1 Total Cost Budget Line]:[Y5 Total Cost Budget Line]])</f>
        <v>0</v>
      </c>
    </row>
    <row r="793" spans="2:26" ht="15" customHeight="1">
      <c r="B793" s="302"/>
      <c r="C793" s="71"/>
      <c r="D793" s="71"/>
      <c r="E793" s="71"/>
      <c r="F793" s="71"/>
      <c r="G793" s="71"/>
      <c r="H793" s="71"/>
      <c r="I793" s="368">
        <f>IF(Detailed_budget_table[[#This Row],[Unit Cost Available?]]="Yes",IFERROR(INDEX(unit_cost,MATCH(Detailed_budget_table[[#This Row],[Cost Item]],cost_item_lookup,0)),""),0)</f>
        <v>0</v>
      </c>
      <c r="J793" s="368">
        <f>IF(H793="Yes",IF(G793="","",INDEX(cost_item_lookup_table[Cost Unit],(MATCH(G793,cost_item_lookup_table[Cost Item],0)))),0)</f>
        <v>0</v>
      </c>
      <c r="K793" s="305"/>
      <c r="L793" s="305"/>
      <c r="M793" s="305"/>
      <c r="N793" s="305"/>
      <c r="O793" s="305"/>
      <c r="P793" s="305"/>
      <c r="Q793" s="305"/>
      <c r="R793" s="305"/>
      <c r="S793" s="305"/>
      <c r="T793" s="305"/>
      <c r="U793" s="307">
        <f t="shared" si="61"/>
        <v>0</v>
      </c>
      <c r="V793" s="307">
        <f t="shared" si="62"/>
        <v>0</v>
      </c>
      <c r="W793" s="307">
        <f t="shared" si="63"/>
        <v>0</v>
      </c>
      <c r="X793" s="307">
        <f t="shared" si="64"/>
        <v>0</v>
      </c>
      <c r="Y793" s="308">
        <f t="shared" si="65"/>
        <v>0</v>
      </c>
      <c r="Z793" s="377">
        <f>SUM(Detailed_budget_table[[#This Row],[Y1 Total Cost Budget Line]:[Y5 Total Cost Budget Line]])</f>
        <v>0</v>
      </c>
    </row>
    <row r="794" spans="2:26" ht="15" customHeight="1">
      <c r="B794" s="302"/>
      <c r="C794" s="71"/>
      <c r="D794" s="71"/>
      <c r="E794" s="71"/>
      <c r="F794" s="71"/>
      <c r="G794" s="71"/>
      <c r="H794" s="71"/>
      <c r="I794" s="368">
        <f>IF(Detailed_budget_table[[#This Row],[Unit Cost Available?]]="Yes",IFERROR(INDEX(unit_cost,MATCH(Detailed_budget_table[[#This Row],[Cost Item]],cost_item_lookup,0)),""),0)</f>
        <v>0</v>
      </c>
      <c r="J794" s="368">
        <f>IF(H794="Yes",IF(G794="","",INDEX(cost_item_lookup_table[Cost Unit],(MATCH(G794,cost_item_lookup_table[Cost Item],0)))),0)</f>
        <v>0</v>
      </c>
      <c r="K794" s="305"/>
      <c r="L794" s="305"/>
      <c r="M794" s="305"/>
      <c r="N794" s="305"/>
      <c r="O794" s="305"/>
      <c r="P794" s="305"/>
      <c r="Q794" s="305"/>
      <c r="R794" s="305"/>
      <c r="S794" s="305"/>
      <c r="T794" s="305"/>
      <c r="U794" s="307">
        <f t="shared" si="61"/>
        <v>0</v>
      </c>
      <c r="V794" s="307">
        <f t="shared" si="62"/>
        <v>0</v>
      </c>
      <c r="W794" s="307">
        <f t="shared" si="63"/>
        <v>0</v>
      </c>
      <c r="X794" s="307">
        <f t="shared" si="64"/>
        <v>0</v>
      </c>
      <c r="Y794" s="308">
        <f t="shared" si="65"/>
        <v>0</v>
      </c>
      <c r="Z794" s="377">
        <f>SUM(Detailed_budget_table[[#This Row],[Y1 Total Cost Budget Line]:[Y5 Total Cost Budget Line]])</f>
        <v>0</v>
      </c>
    </row>
    <row r="795" spans="2:26" ht="15" customHeight="1">
      <c r="B795" s="302"/>
      <c r="C795" s="71"/>
      <c r="D795" s="71"/>
      <c r="E795" s="71"/>
      <c r="F795" s="71"/>
      <c r="G795" s="71"/>
      <c r="H795" s="71"/>
      <c r="I795" s="368">
        <f>IF(Detailed_budget_table[[#This Row],[Unit Cost Available?]]="Yes",IFERROR(INDEX(unit_cost,MATCH(Detailed_budget_table[[#This Row],[Cost Item]],cost_item_lookup,0)),""),0)</f>
        <v>0</v>
      </c>
      <c r="J795" s="368">
        <f>IF(H795="Yes",IF(G795="","",INDEX(cost_item_lookup_table[Cost Unit],(MATCH(G795,cost_item_lookup_table[Cost Item],0)))),0)</f>
        <v>0</v>
      </c>
      <c r="K795" s="305"/>
      <c r="L795" s="305"/>
      <c r="M795" s="305"/>
      <c r="N795" s="305"/>
      <c r="O795" s="305"/>
      <c r="P795" s="305"/>
      <c r="Q795" s="305"/>
      <c r="R795" s="305"/>
      <c r="S795" s="305"/>
      <c r="T795" s="305"/>
      <c r="U795" s="307">
        <f t="shared" si="61"/>
        <v>0</v>
      </c>
      <c r="V795" s="307">
        <f t="shared" si="62"/>
        <v>0</v>
      </c>
      <c r="W795" s="307">
        <f t="shared" si="63"/>
        <v>0</v>
      </c>
      <c r="X795" s="307">
        <f t="shared" si="64"/>
        <v>0</v>
      </c>
      <c r="Y795" s="308">
        <f t="shared" si="65"/>
        <v>0</v>
      </c>
      <c r="Z795" s="377">
        <f>SUM(Detailed_budget_table[[#This Row],[Y1 Total Cost Budget Line]:[Y5 Total Cost Budget Line]])</f>
        <v>0</v>
      </c>
    </row>
    <row r="796" spans="2:26" ht="15" customHeight="1">
      <c r="B796" s="302"/>
      <c r="C796" s="71"/>
      <c r="D796" s="71"/>
      <c r="E796" s="71"/>
      <c r="F796" s="71"/>
      <c r="G796" s="71"/>
      <c r="H796" s="71"/>
      <c r="I796" s="368">
        <f>IF(Detailed_budget_table[[#This Row],[Unit Cost Available?]]="Yes",IFERROR(INDEX(unit_cost,MATCH(Detailed_budget_table[[#This Row],[Cost Item]],cost_item_lookup,0)),""),0)</f>
        <v>0</v>
      </c>
      <c r="J796" s="368">
        <f>IF(H796="Yes",IF(G796="","",INDEX(cost_item_lookup_table[Cost Unit],(MATCH(G796,cost_item_lookup_table[Cost Item],0)))),0)</f>
        <v>0</v>
      </c>
      <c r="K796" s="305"/>
      <c r="L796" s="305"/>
      <c r="M796" s="305"/>
      <c r="N796" s="305"/>
      <c r="O796" s="305"/>
      <c r="P796" s="305"/>
      <c r="Q796" s="305"/>
      <c r="R796" s="305"/>
      <c r="S796" s="305"/>
      <c r="T796" s="305"/>
      <c r="U796" s="307">
        <f t="shared" si="61"/>
        <v>0</v>
      </c>
      <c r="V796" s="307">
        <f t="shared" si="62"/>
        <v>0</v>
      </c>
      <c r="W796" s="307">
        <f t="shared" si="63"/>
        <v>0</v>
      </c>
      <c r="X796" s="307">
        <f t="shared" si="64"/>
        <v>0</v>
      </c>
      <c r="Y796" s="308">
        <f t="shared" si="65"/>
        <v>0</v>
      </c>
      <c r="Z796" s="377">
        <f>SUM(Detailed_budget_table[[#This Row],[Y1 Total Cost Budget Line]:[Y5 Total Cost Budget Line]])</f>
        <v>0</v>
      </c>
    </row>
    <row r="797" spans="2:26" ht="15" customHeight="1">
      <c r="B797" s="302"/>
      <c r="C797" s="71"/>
      <c r="D797" s="71"/>
      <c r="E797" s="71"/>
      <c r="F797" s="71"/>
      <c r="G797" s="71"/>
      <c r="H797" s="71"/>
      <c r="I797" s="368">
        <f>IF(Detailed_budget_table[[#This Row],[Unit Cost Available?]]="Yes",IFERROR(INDEX(unit_cost,MATCH(Detailed_budget_table[[#This Row],[Cost Item]],cost_item_lookup,0)),""),0)</f>
        <v>0</v>
      </c>
      <c r="J797" s="368">
        <f>IF(H797="Yes",IF(G797="","",INDEX(cost_item_lookup_table[Cost Unit],(MATCH(G797,cost_item_lookup_table[Cost Item],0)))),0)</f>
        <v>0</v>
      </c>
      <c r="K797" s="305"/>
      <c r="L797" s="305"/>
      <c r="M797" s="305"/>
      <c r="N797" s="305"/>
      <c r="O797" s="305"/>
      <c r="P797" s="305"/>
      <c r="Q797" s="305"/>
      <c r="R797" s="305"/>
      <c r="S797" s="305"/>
      <c r="T797" s="305"/>
      <c r="U797" s="307">
        <f t="shared" si="61"/>
        <v>0</v>
      </c>
      <c r="V797" s="307">
        <f t="shared" si="62"/>
        <v>0</v>
      </c>
      <c r="W797" s="307">
        <f t="shared" si="63"/>
        <v>0</v>
      </c>
      <c r="X797" s="307">
        <f t="shared" si="64"/>
        <v>0</v>
      </c>
      <c r="Y797" s="308">
        <f t="shared" si="65"/>
        <v>0</v>
      </c>
      <c r="Z797" s="377">
        <f>SUM(Detailed_budget_table[[#This Row],[Y1 Total Cost Budget Line]:[Y5 Total Cost Budget Line]])</f>
        <v>0</v>
      </c>
    </row>
    <row r="798" spans="2:26" ht="15" customHeight="1">
      <c r="B798" s="302"/>
      <c r="C798" s="71"/>
      <c r="D798" s="71"/>
      <c r="E798" s="71"/>
      <c r="F798" s="71"/>
      <c r="G798" s="71"/>
      <c r="H798" s="71"/>
      <c r="I798" s="368">
        <f>IF(Detailed_budget_table[[#This Row],[Unit Cost Available?]]="Yes",IFERROR(INDEX(unit_cost,MATCH(Detailed_budget_table[[#This Row],[Cost Item]],cost_item_lookup,0)),""),0)</f>
        <v>0</v>
      </c>
      <c r="J798" s="368">
        <f>IF(H798="Yes",IF(G798="","",INDEX(cost_item_lookup_table[Cost Unit],(MATCH(G798,cost_item_lookup_table[Cost Item],0)))),0)</f>
        <v>0</v>
      </c>
      <c r="K798" s="305"/>
      <c r="L798" s="305"/>
      <c r="M798" s="305"/>
      <c r="N798" s="305"/>
      <c r="O798" s="305"/>
      <c r="P798" s="305"/>
      <c r="Q798" s="305"/>
      <c r="R798" s="305"/>
      <c r="S798" s="305"/>
      <c r="T798" s="305"/>
      <c r="U798" s="307">
        <f t="shared" si="61"/>
        <v>0</v>
      </c>
      <c r="V798" s="307">
        <f t="shared" si="62"/>
        <v>0</v>
      </c>
      <c r="W798" s="307">
        <f t="shared" si="63"/>
        <v>0</v>
      </c>
      <c r="X798" s="307">
        <f t="shared" si="64"/>
        <v>0</v>
      </c>
      <c r="Y798" s="308">
        <f t="shared" si="65"/>
        <v>0</v>
      </c>
      <c r="Z798" s="377">
        <f>SUM(Detailed_budget_table[[#This Row],[Y1 Total Cost Budget Line]:[Y5 Total Cost Budget Line]])</f>
        <v>0</v>
      </c>
    </row>
    <row r="799" spans="2:26" ht="15" customHeight="1">
      <c r="B799" s="302"/>
      <c r="C799" s="71"/>
      <c r="D799" s="71"/>
      <c r="E799" s="71"/>
      <c r="F799" s="71"/>
      <c r="G799" s="71"/>
      <c r="H799" s="71"/>
      <c r="I799" s="368">
        <f>IF(Detailed_budget_table[[#This Row],[Unit Cost Available?]]="Yes",IFERROR(INDEX(unit_cost,MATCH(Detailed_budget_table[[#This Row],[Cost Item]],cost_item_lookup,0)),""),0)</f>
        <v>0</v>
      </c>
      <c r="J799" s="368">
        <f>IF(H799="Yes",IF(G799="","",INDEX(cost_item_lookup_table[Cost Unit],(MATCH(G799,cost_item_lookup_table[Cost Item],0)))),0)</f>
        <v>0</v>
      </c>
      <c r="K799" s="305"/>
      <c r="L799" s="305"/>
      <c r="M799" s="305"/>
      <c r="N799" s="305"/>
      <c r="O799" s="305"/>
      <c r="P799" s="305"/>
      <c r="Q799" s="305"/>
      <c r="R799" s="305"/>
      <c r="S799" s="305"/>
      <c r="T799" s="305"/>
      <c r="U799" s="307">
        <f t="shared" si="61"/>
        <v>0</v>
      </c>
      <c r="V799" s="307">
        <f t="shared" si="62"/>
        <v>0</v>
      </c>
      <c r="W799" s="307">
        <f t="shared" si="63"/>
        <v>0</v>
      </c>
      <c r="X799" s="307">
        <f t="shared" si="64"/>
        <v>0</v>
      </c>
      <c r="Y799" s="308">
        <f t="shared" si="65"/>
        <v>0</v>
      </c>
      <c r="Z799" s="377">
        <f>SUM(Detailed_budget_table[[#This Row],[Y1 Total Cost Budget Line]:[Y5 Total Cost Budget Line]])</f>
        <v>0</v>
      </c>
    </row>
    <row r="800" spans="2:26" ht="15" customHeight="1">
      <c r="B800" s="302"/>
      <c r="C800" s="71"/>
      <c r="D800" s="71"/>
      <c r="E800" s="71"/>
      <c r="F800" s="71"/>
      <c r="G800" s="71"/>
      <c r="H800" s="71"/>
      <c r="I800" s="368">
        <f>IF(Detailed_budget_table[[#This Row],[Unit Cost Available?]]="Yes",IFERROR(INDEX(unit_cost,MATCH(Detailed_budget_table[[#This Row],[Cost Item]],cost_item_lookup,0)),""),0)</f>
        <v>0</v>
      </c>
      <c r="J800" s="368">
        <f>IF(H800="Yes",IF(G800="","",INDEX(cost_item_lookup_table[Cost Unit],(MATCH(G800,cost_item_lookup_table[Cost Item],0)))),0)</f>
        <v>0</v>
      </c>
      <c r="K800" s="305"/>
      <c r="L800" s="305"/>
      <c r="M800" s="305"/>
      <c r="N800" s="305"/>
      <c r="O800" s="305"/>
      <c r="P800" s="305"/>
      <c r="Q800" s="305"/>
      <c r="R800" s="305"/>
      <c r="S800" s="305"/>
      <c r="T800" s="305"/>
      <c r="U800" s="307">
        <f t="shared" si="61"/>
        <v>0</v>
      </c>
      <c r="V800" s="307">
        <f t="shared" si="62"/>
        <v>0</v>
      </c>
      <c r="W800" s="307">
        <f t="shared" si="63"/>
        <v>0</v>
      </c>
      <c r="X800" s="307">
        <f t="shared" si="64"/>
        <v>0</v>
      </c>
      <c r="Y800" s="308">
        <f t="shared" si="65"/>
        <v>0</v>
      </c>
      <c r="Z800" s="377">
        <f>SUM(Detailed_budget_table[[#This Row],[Y1 Total Cost Budget Line]:[Y5 Total Cost Budget Line]])</f>
        <v>0</v>
      </c>
    </row>
    <row r="801" spans="2:26" ht="15" customHeight="1">
      <c r="B801" s="302"/>
      <c r="C801" s="71"/>
      <c r="D801" s="71"/>
      <c r="E801" s="71"/>
      <c r="F801" s="71"/>
      <c r="G801" s="71"/>
      <c r="H801" s="71"/>
      <c r="I801" s="368">
        <f>IF(Detailed_budget_table[[#This Row],[Unit Cost Available?]]="Yes",IFERROR(INDEX(unit_cost,MATCH(Detailed_budget_table[[#This Row],[Cost Item]],cost_item_lookup,0)),""),0)</f>
        <v>0</v>
      </c>
      <c r="J801" s="368">
        <f>IF(H801="Yes",IF(G801="","",INDEX(cost_item_lookup_table[Cost Unit],(MATCH(G801,cost_item_lookup_table[Cost Item],0)))),0)</f>
        <v>0</v>
      </c>
      <c r="K801" s="305"/>
      <c r="L801" s="305"/>
      <c r="M801" s="305"/>
      <c r="N801" s="305"/>
      <c r="O801" s="305"/>
      <c r="P801" s="305"/>
      <c r="Q801" s="305"/>
      <c r="R801" s="305"/>
      <c r="S801" s="305"/>
      <c r="T801" s="305"/>
      <c r="U801" s="307">
        <f t="shared" si="61"/>
        <v>0</v>
      </c>
      <c r="V801" s="307">
        <f t="shared" si="62"/>
        <v>0</v>
      </c>
      <c r="W801" s="307">
        <f t="shared" si="63"/>
        <v>0</v>
      </c>
      <c r="X801" s="307">
        <f t="shared" si="64"/>
        <v>0</v>
      </c>
      <c r="Y801" s="308">
        <f t="shared" si="65"/>
        <v>0</v>
      </c>
      <c r="Z801" s="377">
        <f>SUM(Detailed_budget_table[[#This Row],[Y1 Total Cost Budget Line]:[Y5 Total Cost Budget Line]])</f>
        <v>0</v>
      </c>
    </row>
    <row r="802" spans="2:26" ht="15" customHeight="1">
      <c r="B802" s="302"/>
      <c r="C802" s="71"/>
      <c r="D802" s="71"/>
      <c r="E802" s="71"/>
      <c r="F802" s="71"/>
      <c r="G802" s="71"/>
      <c r="H802" s="71"/>
      <c r="I802" s="368">
        <f>IF(Detailed_budget_table[[#This Row],[Unit Cost Available?]]="Yes",IFERROR(INDEX(unit_cost,MATCH(Detailed_budget_table[[#This Row],[Cost Item]],cost_item_lookup,0)),""),0)</f>
        <v>0</v>
      </c>
      <c r="J802" s="368">
        <f>IF(H802="Yes",IF(G802="","",INDEX(cost_item_lookup_table[Cost Unit],(MATCH(G802,cost_item_lookup_table[Cost Item],0)))),0)</f>
        <v>0</v>
      </c>
      <c r="K802" s="305"/>
      <c r="L802" s="305"/>
      <c r="M802" s="305"/>
      <c r="N802" s="305"/>
      <c r="O802" s="305"/>
      <c r="P802" s="305"/>
      <c r="Q802" s="305"/>
      <c r="R802" s="305"/>
      <c r="S802" s="305"/>
      <c r="T802" s="305"/>
      <c r="U802" s="307">
        <f t="shared" si="61"/>
        <v>0</v>
      </c>
      <c r="V802" s="307">
        <f t="shared" si="62"/>
        <v>0</v>
      </c>
      <c r="W802" s="307">
        <f t="shared" si="63"/>
        <v>0</v>
      </c>
      <c r="X802" s="307">
        <f t="shared" si="64"/>
        <v>0</v>
      </c>
      <c r="Y802" s="308">
        <f t="shared" si="65"/>
        <v>0</v>
      </c>
      <c r="Z802" s="377">
        <f>SUM(Detailed_budget_table[[#This Row],[Y1 Total Cost Budget Line]:[Y5 Total Cost Budget Line]])</f>
        <v>0</v>
      </c>
    </row>
    <row r="803" spans="2:26" ht="15" customHeight="1">
      <c r="B803" s="302"/>
      <c r="C803" s="71"/>
      <c r="D803" s="71"/>
      <c r="E803" s="71"/>
      <c r="F803" s="71"/>
      <c r="G803" s="71"/>
      <c r="H803" s="71"/>
      <c r="I803" s="368">
        <f>IF(Detailed_budget_table[[#This Row],[Unit Cost Available?]]="Yes",IFERROR(INDEX(unit_cost,MATCH(Detailed_budget_table[[#This Row],[Cost Item]],cost_item_lookup,0)),""),0)</f>
        <v>0</v>
      </c>
      <c r="J803" s="368">
        <f>IF(H803="Yes",IF(G803="","",INDEX(cost_item_lookup_table[Cost Unit],(MATCH(G803,cost_item_lookup_table[Cost Item],0)))),0)</f>
        <v>0</v>
      </c>
      <c r="K803" s="305"/>
      <c r="L803" s="305"/>
      <c r="M803" s="305"/>
      <c r="N803" s="305"/>
      <c r="O803" s="305"/>
      <c r="P803" s="305"/>
      <c r="Q803" s="305"/>
      <c r="R803" s="305"/>
      <c r="S803" s="305"/>
      <c r="T803" s="305"/>
      <c r="U803" s="307">
        <f t="shared" si="61"/>
        <v>0</v>
      </c>
      <c r="V803" s="307">
        <f t="shared" si="62"/>
        <v>0</v>
      </c>
      <c r="W803" s="307">
        <f t="shared" si="63"/>
        <v>0</v>
      </c>
      <c r="X803" s="307">
        <f t="shared" si="64"/>
        <v>0</v>
      </c>
      <c r="Y803" s="308">
        <f t="shared" si="65"/>
        <v>0</v>
      </c>
      <c r="Z803" s="377">
        <f>SUM(Detailed_budget_table[[#This Row],[Y1 Total Cost Budget Line]:[Y5 Total Cost Budget Line]])</f>
        <v>0</v>
      </c>
    </row>
    <row r="804" spans="2:26" ht="15" customHeight="1">
      <c r="B804" s="302"/>
      <c r="C804" s="71"/>
      <c r="D804" s="71"/>
      <c r="E804" s="71"/>
      <c r="F804" s="71"/>
      <c r="G804" s="71"/>
      <c r="H804" s="71"/>
      <c r="I804" s="368">
        <f>IF(Detailed_budget_table[[#This Row],[Unit Cost Available?]]="Yes",IFERROR(INDEX(unit_cost,MATCH(Detailed_budget_table[[#This Row],[Cost Item]],cost_item_lookup,0)),""),0)</f>
        <v>0</v>
      </c>
      <c r="J804" s="368">
        <f>IF(H804="Yes",IF(G804="","",INDEX(cost_item_lookup_table[Cost Unit],(MATCH(G804,cost_item_lookup_table[Cost Item],0)))),0)</f>
        <v>0</v>
      </c>
      <c r="K804" s="305"/>
      <c r="L804" s="305"/>
      <c r="M804" s="305"/>
      <c r="N804" s="305"/>
      <c r="O804" s="305"/>
      <c r="P804" s="305"/>
      <c r="Q804" s="305"/>
      <c r="R804" s="305"/>
      <c r="S804" s="305"/>
      <c r="T804" s="305"/>
      <c r="U804" s="307">
        <f t="shared" si="61"/>
        <v>0</v>
      </c>
      <c r="V804" s="307">
        <f t="shared" si="62"/>
        <v>0</v>
      </c>
      <c r="W804" s="307">
        <f t="shared" si="63"/>
        <v>0</v>
      </c>
      <c r="X804" s="307">
        <f t="shared" si="64"/>
        <v>0</v>
      </c>
      <c r="Y804" s="308">
        <f t="shared" si="65"/>
        <v>0</v>
      </c>
      <c r="Z804" s="377">
        <f>SUM(Detailed_budget_table[[#This Row],[Y1 Total Cost Budget Line]:[Y5 Total Cost Budget Line]])</f>
        <v>0</v>
      </c>
    </row>
    <row r="805" spans="2:26" ht="15" customHeight="1">
      <c r="B805" s="302"/>
      <c r="C805" s="71"/>
      <c r="D805" s="71"/>
      <c r="E805" s="71"/>
      <c r="F805" s="71"/>
      <c r="G805" s="71"/>
      <c r="H805" s="71"/>
      <c r="I805" s="368">
        <f>IF(Detailed_budget_table[[#This Row],[Unit Cost Available?]]="Yes",IFERROR(INDEX(unit_cost,MATCH(Detailed_budget_table[[#This Row],[Cost Item]],cost_item_lookup,0)),""),0)</f>
        <v>0</v>
      </c>
      <c r="J805" s="368">
        <f>IF(H805="Yes",IF(G805="","",INDEX(cost_item_lookup_table[Cost Unit],(MATCH(G805,cost_item_lookup_table[Cost Item],0)))),0)</f>
        <v>0</v>
      </c>
      <c r="K805" s="305"/>
      <c r="L805" s="305"/>
      <c r="M805" s="305"/>
      <c r="N805" s="305"/>
      <c r="O805" s="305"/>
      <c r="P805" s="305"/>
      <c r="Q805" s="305"/>
      <c r="R805" s="305"/>
      <c r="S805" s="305"/>
      <c r="T805" s="305"/>
      <c r="U805" s="307">
        <f t="shared" si="61"/>
        <v>0</v>
      </c>
      <c r="V805" s="307">
        <f t="shared" si="62"/>
        <v>0</v>
      </c>
      <c r="W805" s="307">
        <f t="shared" si="63"/>
        <v>0</v>
      </c>
      <c r="X805" s="307">
        <f t="shared" si="64"/>
        <v>0</v>
      </c>
      <c r="Y805" s="308">
        <f t="shared" si="65"/>
        <v>0</v>
      </c>
      <c r="Z805" s="377">
        <f>SUM(Detailed_budget_table[[#This Row],[Y1 Total Cost Budget Line]:[Y5 Total Cost Budget Line]])</f>
        <v>0</v>
      </c>
    </row>
    <row r="806" spans="2:26" ht="15" customHeight="1">
      <c r="B806" s="302"/>
      <c r="C806" s="71"/>
      <c r="D806" s="71"/>
      <c r="E806" s="71"/>
      <c r="F806" s="71"/>
      <c r="G806" s="71"/>
      <c r="H806" s="71"/>
      <c r="I806" s="368">
        <f>IF(Detailed_budget_table[[#This Row],[Unit Cost Available?]]="Yes",IFERROR(INDEX(unit_cost,MATCH(Detailed_budget_table[[#This Row],[Cost Item]],cost_item_lookup,0)),""),0)</f>
        <v>0</v>
      </c>
      <c r="J806" s="368">
        <f>IF(H806="Yes",IF(G806="","",INDEX(cost_item_lookup_table[Cost Unit],(MATCH(G806,cost_item_lookup_table[Cost Item],0)))),0)</f>
        <v>0</v>
      </c>
      <c r="K806" s="305"/>
      <c r="L806" s="305"/>
      <c r="M806" s="305"/>
      <c r="N806" s="305"/>
      <c r="O806" s="305"/>
      <c r="P806" s="305"/>
      <c r="Q806" s="305"/>
      <c r="R806" s="305"/>
      <c r="S806" s="305"/>
      <c r="T806" s="305"/>
      <c r="U806" s="307">
        <f t="shared" si="61"/>
        <v>0</v>
      </c>
      <c r="V806" s="307">
        <f t="shared" si="62"/>
        <v>0</v>
      </c>
      <c r="W806" s="307">
        <f t="shared" si="63"/>
        <v>0</v>
      </c>
      <c r="X806" s="307">
        <f t="shared" si="64"/>
        <v>0</v>
      </c>
      <c r="Y806" s="308">
        <f t="shared" si="65"/>
        <v>0</v>
      </c>
      <c r="Z806" s="377">
        <f>SUM(Detailed_budget_table[[#This Row],[Y1 Total Cost Budget Line]:[Y5 Total Cost Budget Line]])</f>
        <v>0</v>
      </c>
    </row>
    <row r="807" spans="2:26" ht="15" customHeight="1">
      <c r="B807" s="302"/>
      <c r="C807" s="71"/>
      <c r="D807" s="71"/>
      <c r="E807" s="71"/>
      <c r="F807" s="71"/>
      <c r="G807" s="71"/>
      <c r="H807" s="71"/>
      <c r="I807" s="368">
        <f>IF(Detailed_budget_table[[#This Row],[Unit Cost Available?]]="Yes",IFERROR(INDEX(unit_cost,MATCH(Detailed_budget_table[[#This Row],[Cost Item]],cost_item_lookup,0)),""),0)</f>
        <v>0</v>
      </c>
      <c r="J807" s="368">
        <f>IF(H807="Yes",IF(G807="","",INDEX(cost_item_lookup_table[Cost Unit],(MATCH(G807,cost_item_lookup_table[Cost Item],0)))),0)</f>
        <v>0</v>
      </c>
      <c r="K807" s="305"/>
      <c r="L807" s="305"/>
      <c r="M807" s="305"/>
      <c r="N807" s="305"/>
      <c r="O807" s="305"/>
      <c r="P807" s="305"/>
      <c r="Q807" s="305"/>
      <c r="R807" s="305"/>
      <c r="S807" s="305"/>
      <c r="T807" s="305"/>
      <c r="U807" s="307">
        <f t="shared" si="61"/>
        <v>0</v>
      </c>
      <c r="V807" s="307">
        <f t="shared" si="62"/>
        <v>0</v>
      </c>
      <c r="W807" s="307">
        <f t="shared" si="63"/>
        <v>0</v>
      </c>
      <c r="X807" s="307">
        <f t="shared" si="64"/>
        <v>0</v>
      </c>
      <c r="Y807" s="308">
        <f t="shared" si="65"/>
        <v>0</v>
      </c>
      <c r="Z807" s="377">
        <f>SUM(Detailed_budget_table[[#This Row],[Y1 Total Cost Budget Line]:[Y5 Total Cost Budget Line]])</f>
        <v>0</v>
      </c>
    </row>
    <row r="808" spans="2:26" ht="15" customHeight="1">
      <c r="B808" s="302"/>
      <c r="C808" s="71"/>
      <c r="D808" s="71"/>
      <c r="E808" s="71"/>
      <c r="F808" s="71"/>
      <c r="G808" s="71"/>
      <c r="H808" s="71"/>
      <c r="I808" s="368">
        <f>IF(Detailed_budget_table[[#This Row],[Unit Cost Available?]]="Yes",IFERROR(INDEX(unit_cost,MATCH(Detailed_budget_table[[#This Row],[Cost Item]],cost_item_lookup,0)),""),0)</f>
        <v>0</v>
      </c>
      <c r="J808" s="368">
        <f>IF(H808="Yes",IF(G808="","",INDEX(cost_item_lookup_table[Cost Unit],(MATCH(G808,cost_item_lookup_table[Cost Item],0)))),0)</f>
        <v>0</v>
      </c>
      <c r="K808" s="305"/>
      <c r="L808" s="305"/>
      <c r="M808" s="305"/>
      <c r="N808" s="305"/>
      <c r="O808" s="305"/>
      <c r="P808" s="305"/>
      <c r="Q808" s="305"/>
      <c r="R808" s="305"/>
      <c r="S808" s="305"/>
      <c r="T808" s="305"/>
      <c r="U808" s="307">
        <f t="shared" si="61"/>
        <v>0</v>
      </c>
      <c r="V808" s="307">
        <f t="shared" si="62"/>
        <v>0</v>
      </c>
      <c r="W808" s="307">
        <f t="shared" si="63"/>
        <v>0</v>
      </c>
      <c r="X808" s="307">
        <f t="shared" si="64"/>
        <v>0</v>
      </c>
      <c r="Y808" s="308">
        <f t="shared" si="65"/>
        <v>0</v>
      </c>
      <c r="Z808" s="377">
        <f>SUM(Detailed_budget_table[[#This Row],[Y1 Total Cost Budget Line]:[Y5 Total Cost Budget Line]])</f>
        <v>0</v>
      </c>
    </row>
    <row r="809" spans="2:26" ht="15" customHeight="1">
      <c r="B809" s="302"/>
      <c r="C809" s="71"/>
      <c r="D809" s="71"/>
      <c r="E809" s="71"/>
      <c r="F809" s="71"/>
      <c r="G809" s="71"/>
      <c r="H809" s="71"/>
      <c r="I809" s="368">
        <f>IF(Detailed_budget_table[[#This Row],[Unit Cost Available?]]="Yes",IFERROR(INDEX(unit_cost,MATCH(Detailed_budget_table[[#This Row],[Cost Item]],cost_item_lookup,0)),""),0)</f>
        <v>0</v>
      </c>
      <c r="J809" s="368">
        <f>IF(H809="Yes",IF(G809="","",INDEX(cost_item_lookup_table[Cost Unit],(MATCH(G809,cost_item_lookup_table[Cost Item],0)))),0)</f>
        <v>0</v>
      </c>
      <c r="K809" s="305"/>
      <c r="L809" s="305"/>
      <c r="M809" s="305"/>
      <c r="N809" s="305"/>
      <c r="O809" s="305"/>
      <c r="P809" s="305"/>
      <c r="Q809" s="305"/>
      <c r="R809" s="305"/>
      <c r="S809" s="305"/>
      <c r="T809" s="305"/>
      <c r="U809" s="307">
        <f t="shared" si="61"/>
        <v>0</v>
      </c>
      <c r="V809" s="307">
        <f t="shared" si="62"/>
        <v>0</v>
      </c>
      <c r="W809" s="307">
        <f t="shared" si="63"/>
        <v>0</v>
      </c>
      <c r="X809" s="307">
        <f t="shared" si="64"/>
        <v>0</v>
      </c>
      <c r="Y809" s="308">
        <f t="shared" si="65"/>
        <v>0</v>
      </c>
      <c r="Z809" s="377">
        <f>SUM(Detailed_budget_table[[#This Row],[Y1 Total Cost Budget Line]:[Y5 Total Cost Budget Line]])</f>
        <v>0</v>
      </c>
    </row>
    <row r="810" spans="2:26" ht="15" customHeight="1">
      <c r="B810" s="302"/>
      <c r="C810" s="71"/>
      <c r="D810" s="71"/>
      <c r="E810" s="71"/>
      <c r="F810" s="71"/>
      <c r="G810" s="71"/>
      <c r="H810" s="71"/>
      <c r="I810" s="368">
        <f>IF(Detailed_budget_table[[#This Row],[Unit Cost Available?]]="Yes",IFERROR(INDEX(unit_cost,MATCH(Detailed_budget_table[[#This Row],[Cost Item]],cost_item_lookup,0)),""),0)</f>
        <v>0</v>
      </c>
      <c r="J810" s="368">
        <f>IF(H810="Yes",IF(G810="","",INDEX(cost_item_lookup_table[Cost Unit],(MATCH(G810,cost_item_lookup_table[Cost Item],0)))),0)</f>
        <v>0</v>
      </c>
      <c r="K810" s="305"/>
      <c r="L810" s="305"/>
      <c r="M810" s="305"/>
      <c r="N810" s="305"/>
      <c r="O810" s="305"/>
      <c r="P810" s="305"/>
      <c r="Q810" s="305"/>
      <c r="R810" s="305"/>
      <c r="S810" s="305"/>
      <c r="T810" s="305"/>
      <c r="U810" s="307">
        <f t="shared" si="61"/>
        <v>0</v>
      </c>
      <c r="V810" s="307">
        <f t="shared" si="62"/>
        <v>0</v>
      </c>
      <c r="W810" s="307">
        <f t="shared" si="63"/>
        <v>0</v>
      </c>
      <c r="X810" s="307">
        <f t="shared" si="64"/>
        <v>0</v>
      </c>
      <c r="Y810" s="308">
        <f t="shared" si="65"/>
        <v>0</v>
      </c>
      <c r="Z810" s="377">
        <f>SUM(Detailed_budget_table[[#This Row],[Y1 Total Cost Budget Line]:[Y5 Total Cost Budget Line]])</f>
        <v>0</v>
      </c>
    </row>
    <row r="811" spans="2:26" ht="15" customHeight="1">
      <c r="B811" s="302"/>
      <c r="C811" s="71"/>
      <c r="D811" s="71"/>
      <c r="E811" s="71"/>
      <c r="F811" s="71"/>
      <c r="G811" s="71"/>
      <c r="H811" s="71"/>
      <c r="I811" s="368">
        <f>IF(Detailed_budget_table[[#This Row],[Unit Cost Available?]]="Yes",IFERROR(INDEX(unit_cost,MATCH(Detailed_budget_table[[#This Row],[Cost Item]],cost_item_lookup,0)),""),0)</f>
        <v>0</v>
      </c>
      <c r="J811" s="368">
        <f>IF(H811="Yes",IF(G811="","",INDEX(cost_item_lookup_table[Cost Unit],(MATCH(G811,cost_item_lookup_table[Cost Item],0)))),0)</f>
        <v>0</v>
      </c>
      <c r="K811" s="305"/>
      <c r="L811" s="305"/>
      <c r="M811" s="305"/>
      <c r="N811" s="305"/>
      <c r="O811" s="305"/>
      <c r="P811" s="305"/>
      <c r="Q811" s="305"/>
      <c r="R811" s="305"/>
      <c r="S811" s="305"/>
      <c r="T811" s="305"/>
      <c r="U811" s="307">
        <f t="shared" si="61"/>
        <v>0</v>
      </c>
      <c r="V811" s="307">
        <f t="shared" si="62"/>
        <v>0</v>
      </c>
      <c r="W811" s="307">
        <f t="shared" si="63"/>
        <v>0</v>
      </c>
      <c r="X811" s="307">
        <f t="shared" si="64"/>
        <v>0</v>
      </c>
      <c r="Y811" s="308">
        <f t="shared" si="65"/>
        <v>0</v>
      </c>
      <c r="Z811" s="377">
        <f>SUM(Detailed_budget_table[[#This Row],[Y1 Total Cost Budget Line]:[Y5 Total Cost Budget Line]])</f>
        <v>0</v>
      </c>
    </row>
    <row r="812" spans="2:26" ht="15" customHeight="1">
      <c r="B812" s="302"/>
      <c r="C812" s="71"/>
      <c r="D812" s="71"/>
      <c r="E812" s="71"/>
      <c r="F812" s="71"/>
      <c r="G812" s="71"/>
      <c r="H812" s="71"/>
      <c r="I812" s="368">
        <f>IF(Detailed_budget_table[[#This Row],[Unit Cost Available?]]="Yes",IFERROR(INDEX(unit_cost,MATCH(Detailed_budget_table[[#This Row],[Cost Item]],cost_item_lookup,0)),""),0)</f>
        <v>0</v>
      </c>
      <c r="J812" s="368">
        <f>IF(H812="Yes",IF(G812="","",INDEX(cost_item_lookup_table[Cost Unit],(MATCH(G812,cost_item_lookup_table[Cost Item],0)))),0)</f>
        <v>0</v>
      </c>
      <c r="K812" s="305"/>
      <c r="L812" s="305"/>
      <c r="M812" s="305"/>
      <c r="N812" s="305"/>
      <c r="O812" s="305"/>
      <c r="P812" s="305"/>
      <c r="Q812" s="305"/>
      <c r="R812" s="305"/>
      <c r="S812" s="305"/>
      <c r="T812" s="305"/>
      <c r="U812" s="307">
        <f t="shared" si="61"/>
        <v>0</v>
      </c>
      <c r="V812" s="307">
        <f t="shared" si="62"/>
        <v>0</v>
      </c>
      <c r="W812" s="307">
        <f t="shared" si="63"/>
        <v>0</v>
      </c>
      <c r="X812" s="307">
        <f t="shared" si="64"/>
        <v>0</v>
      </c>
      <c r="Y812" s="308">
        <f t="shared" si="65"/>
        <v>0</v>
      </c>
      <c r="Z812" s="377">
        <f>SUM(Detailed_budget_table[[#This Row],[Y1 Total Cost Budget Line]:[Y5 Total Cost Budget Line]])</f>
        <v>0</v>
      </c>
    </row>
    <row r="813" spans="2:26" ht="15" customHeight="1">
      <c r="B813" s="302"/>
      <c r="C813" s="71"/>
      <c r="D813" s="71"/>
      <c r="E813" s="71"/>
      <c r="F813" s="71"/>
      <c r="G813" s="71"/>
      <c r="H813" s="71"/>
      <c r="I813" s="368">
        <f>IF(Detailed_budget_table[[#This Row],[Unit Cost Available?]]="Yes",IFERROR(INDEX(unit_cost,MATCH(Detailed_budget_table[[#This Row],[Cost Item]],cost_item_lookup,0)),""),0)</f>
        <v>0</v>
      </c>
      <c r="J813" s="368">
        <f>IF(H813="Yes",IF(G813="","",INDEX(cost_item_lookup_table[Cost Unit],(MATCH(G813,cost_item_lookup_table[Cost Item],0)))),0)</f>
        <v>0</v>
      </c>
      <c r="K813" s="305"/>
      <c r="L813" s="305"/>
      <c r="M813" s="305"/>
      <c r="N813" s="305"/>
      <c r="O813" s="305"/>
      <c r="P813" s="305"/>
      <c r="Q813" s="305"/>
      <c r="R813" s="305"/>
      <c r="S813" s="305"/>
      <c r="T813" s="305"/>
      <c r="U813" s="307">
        <f t="shared" si="61"/>
        <v>0</v>
      </c>
      <c r="V813" s="307">
        <f t="shared" si="62"/>
        <v>0</v>
      </c>
      <c r="W813" s="307">
        <f t="shared" si="63"/>
        <v>0</v>
      </c>
      <c r="X813" s="307">
        <f t="shared" si="64"/>
        <v>0</v>
      </c>
      <c r="Y813" s="308">
        <f t="shared" si="65"/>
        <v>0</v>
      </c>
      <c r="Z813" s="377">
        <f>SUM(Detailed_budget_table[[#This Row],[Y1 Total Cost Budget Line]:[Y5 Total Cost Budget Line]])</f>
        <v>0</v>
      </c>
    </row>
    <row r="814" spans="2:26" ht="15" customHeight="1">
      <c r="B814" s="302"/>
      <c r="C814" s="71"/>
      <c r="D814" s="71"/>
      <c r="E814" s="71"/>
      <c r="F814" s="71"/>
      <c r="G814" s="71"/>
      <c r="H814" s="71"/>
      <c r="I814" s="368">
        <f>IF(Detailed_budget_table[[#This Row],[Unit Cost Available?]]="Yes",IFERROR(INDEX(unit_cost,MATCH(Detailed_budget_table[[#This Row],[Cost Item]],cost_item_lookup,0)),""),0)</f>
        <v>0</v>
      </c>
      <c r="J814" s="368">
        <f>IF(H814="Yes",IF(G814="","",INDEX(cost_item_lookup_table[Cost Unit],(MATCH(G814,cost_item_lookup_table[Cost Item],0)))),0)</f>
        <v>0</v>
      </c>
      <c r="K814" s="305"/>
      <c r="L814" s="305"/>
      <c r="M814" s="305"/>
      <c r="N814" s="305"/>
      <c r="O814" s="305"/>
      <c r="P814" s="305"/>
      <c r="Q814" s="305"/>
      <c r="R814" s="305"/>
      <c r="S814" s="305"/>
      <c r="T814" s="305"/>
      <c r="U814" s="307">
        <f t="shared" si="61"/>
        <v>0</v>
      </c>
      <c r="V814" s="307">
        <f t="shared" si="62"/>
        <v>0</v>
      </c>
      <c r="W814" s="307">
        <f t="shared" si="63"/>
        <v>0</v>
      </c>
      <c r="X814" s="307">
        <f t="shared" si="64"/>
        <v>0</v>
      </c>
      <c r="Y814" s="308">
        <f t="shared" si="65"/>
        <v>0</v>
      </c>
      <c r="Z814" s="377">
        <f>SUM(Detailed_budget_table[[#This Row],[Y1 Total Cost Budget Line]:[Y5 Total Cost Budget Line]])</f>
        <v>0</v>
      </c>
    </row>
    <row r="815" spans="2:26" ht="15" customHeight="1">
      <c r="B815" s="302"/>
      <c r="C815" s="71"/>
      <c r="D815" s="71"/>
      <c r="E815" s="71"/>
      <c r="F815" s="71"/>
      <c r="G815" s="71"/>
      <c r="H815" s="71"/>
      <c r="I815" s="368">
        <f>IF(Detailed_budget_table[[#This Row],[Unit Cost Available?]]="Yes",IFERROR(INDEX(unit_cost,MATCH(Detailed_budget_table[[#This Row],[Cost Item]],cost_item_lookup,0)),""),0)</f>
        <v>0</v>
      </c>
      <c r="J815" s="368">
        <f>IF(H815="Yes",IF(G815="","",INDEX(cost_item_lookup_table[Cost Unit],(MATCH(G815,cost_item_lookup_table[Cost Item],0)))),0)</f>
        <v>0</v>
      </c>
      <c r="K815" s="305"/>
      <c r="L815" s="305"/>
      <c r="M815" s="305"/>
      <c r="N815" s="305"/>
      <c r="O815" s="305"/>
      <c r="P815" s="305"/>
      <c r="Q815" s="305"/>
      <c r="R815" s="305"/>
      <c r="S815" s="305"/>
      <c r="T815" s="305"/>
      <c r="U815" s="307">
        <f t="shared" si="61"/>
        <v>0</v>
      </c>
      <c r="V815" s="307">
        <f t="shared" si="62"/>
        <v>0</v>
      </c>
      <c r="W815" s="307">
        <f t="shared" si="63"/>
        <v>0</v>
      </c>
      <c r="X815" s="307">
        <f t="shared" si="64"/>
        <v>0</v>
      </c>
      <c r="Y815" s="308">
        <f t="shared" si="65"/>
        <v>0</v>
      </c>
      <c r="Z815" s="377">
        <f>SUM(Detailed_budget_table[[#This Row],[Y1 Total Cost Budget Line]:[Y5 Total Cost Budget Line]])</f>
        <v>0</v>
      </c>
    </row>
    <row r="816" spans="2:26" ht="15" customHeight="1">
      <c r="B816" s="302"/>
      <c r="C816" s="71"/>
      <c r="D816" s="71"/>
      <c r="E816" s="71"/>
      <c r="F816" s="71"/>
      <c r="G816" s="71"/>
      <c r="H816" s="71"/>
      <c r="I816" s="368">
        <f>IF(Detailed_budget_table[[#This Row],[Unit Cost Available?]]="Yes",IFERROR(INDEX(unit_cost,MATCH(Detailed_budget_table[[#This Row],[Cost Item]],cost_item_lookup,0)),""),0)</f>
        <v>0</v>
      </c>
      <c r="J816" s="368">
        <f>IF(H816="Yes",IF(G816="","",INDEX(cost_item_lookup_table[Cost Unit],(MATCH(G816,cost_item_lookup_table[Cost Item],0)))),0)</f>
        <v>0</v>
      </c>
      <c r="K816" s="305"/>
      <c r="L816" s="305"/>
      <c r="M816" s="305"/>
      <c r="N816" s="305"/>
      <c r="O816" s="305"/>
      <c r="P816" s="305"/>
      <c r="Q816" s="305"/>
      <c r="R816" s="305"/>
      <c r="S816" s="305"/>
      <c r="T816" s="305"/>
      <c r="U816" s="307">
        <f t="shared" si="61"/>
        <v>0</v>
      </c>
      <c r="V816" s="307">
        <f t="shared" si="62"/>
        <v>0</v>
      </c>
      <c r="W816" s="307">
        <f t="shared" si="63"/>
        <v>0</v>
      </c>
      <c r="X816" s="307">
        <f t="shared" si="64"/>
        <v>0</v>
      </c>
      <c r="Y816" s="308">
        <f t="shared" si="65"/>
        <v>0</v>
      </c>
      <c r="Z816" s="377">
        <f>SUM(Detailed_budget_table[[#This Row],[Y1 Total Cost Budget Line]:[Y5 Total Cost Budget Line]])</f>
        <v>0</v>
      </c>
    </row>
    <row r="817" spans="2:26" ht="15" customHeight="1">
      <c r="B817" s="302"/>
      <c r="C817" s="71"/>
      <c r="D817" s="71"/>
      <c r="E817" s="71"/>
      <c r="F817" s="71"/>
      <c r="G817" s="71"/>
      <c r="H817" s="71"/>
      <c r="I817" s="368">
        <f>IF(Detailed_budget_table[[#This Row],[Unit Cost Available?]]="Yes",IFERROR(INDEX(unit_cost,MATCH(Detailed_budget_table[[#This Row],[Cost Item]],cost_item_lookup,0)),""),0)</f>
        <v>0</v>
      </c>
      <c r="J817" s="368">
        <f>IF(H817="Yes",IF(G817="","",INDEX(cost_item_lookup_table[Cost Unit],(MATCH(G817,cost_item_lookup_table[Cost Item],0)))),0)</f>
        <v>0</v>
      </c>
      <c r="K817" s="305"/>
      <c r="L817" s="305"/>
      <c r="M817" s="305"/>
      <c r="N817" s="305"/>
      <c r="O817" s="305"/>
      <c r="P817" s="305"/>
      <c r="Q817" s="305"/>
      <c r="R817" s="305"/>
      <c r="S817" s="305"/>
      <c r="T817" s="305"/>
      <c r="U817" s="307">
        <f t="shared" si="61"/>
        <v>0</v>
      </c>
      <c r="V817" s="307">
        <f t="shared" si="62"/>
        <v>0</v>
      </c>
      <c r="W817" s="307">
        <f t="shared" si="63"/>
        <v>0</v>
      </c>
      <c r="X817" s="307">
        <f t="shared" si="64"/>
        <v>0</v>
      </c>
      <c r="Y817" s="308">
        <f t="shared" si="65"/>
        <v>0</v>
      </c>
      <c r="Z817" s="377">
        <f>SUM(Detailed_budget_table[[#This Row],[Y1 Total Cost Budget Line]:[Y5 Total Cost Budget Line]])</f>
        <v>0</v>
      </c>
    </row>
    <row r="818" spans="2:26" ht="15" customHeight="1">
      <c r="B818" s="302"/>
      <c r="C818" s="71"/>
      <c r="D818" s="71"/>
      <c r="E818" s="71"/>
      <c r="F818" s="71"/>
      <c r="G818" s="71"/>
      <c r="H818" s="71"/>
      <c r="I818" s="368">
        <f>IF(Detailed_budget_table[[#This Row],[Unit Cost Available?]]="Yes",IFERROR(INDEX(unit_cost,MATCH(Detailed_budget_table[[#This Row],[Cost Item]],cost_item_lookup,0)),""),0)</f>
        <v>0</v>
      </c>
      <c r="J818" s="368">
        <f>IF(H818="Yes",IF(G818="","",INDEX(cost_item_lookup_table[Cost Unit],(MATCH(G818,cost_item_lookup_table[Cost Item],0)))),0)</f>
        <v>0</v>
      </c>
      <c r="K818" s="305"/>
      <c r="L818" s="305"/>
      <c r="M818" s="305"/>
      <c r="N818" s="305"/>
      <c r="O818" s="305"/>
      <c r="P818" s="305"/>
      <c r="Q818" s="305"/>
      <c r="R818" s="305"/>
      <c r="S818" s="305"/>
      <c r="T818" s="305"/>
      <c r="U818" s="307">
        <f t="shared" si="61"/>
        <v>0</v>
      </c>
      <c r="V818" s="307">
        <f t="shared" si="62"/>
        <v>0</v>
      </c>
      <c r="W818" s="307">
        <f t="shared" si="63"/>
        <v>0</v>
      </c>
      <c r="X818" s="307">
        <f t="shared" si="64"/>
        <v>0</v>
      </c>
      <c r="Y818" s="308">
        <f t="shared" si="65"/>
        <v>0</v>
      </c>
      <c r="Z818" s="377">
        <f>SUM(Detailed_budget_table[[#This Row],[Y1 Total Cost Budget Line]:[Y5 Total Cost Budget Line]])</f>
        <v>0</v>
      </c>
    </row>
    <row r="819" spans="2:26" ht="15" customHeight="1">
      <c r="B819" s="302"/>
      <c r="C819" s="71"/>
      <c r="D819" s="71"/>
      <c r="E819" s="71"/>
      <c r="F819" s="71"/>
      <c r="G819" s="71"/>
      <c r="H819" s="71"/>
      <c r="I819" s="368">
        <f>IF(Detailed_budget_table[[#This Row],[Unit Cost Available?]]="Yes",IFERROR(INDEX(unit_cost,MATCH(Detailed_budget_table[[#This Row],[Cost Item]],cost_item_lookup,0)),""),0)</f>
        <v>0</v>
      </c>
      <c r="J819" s="368">
        <f>IF(H819="Yes",IF(G819="","",INDEX(cost_item_lookup_table[Cost Unit],(MATCH(G819,cost_item_lookup_table[Cost Item],0)))),0)</f>
        <v>0</v>
      </c>
      <c r="K819" s="305"/>
      <c r="L819" s="305"/>
      <c r="M819" s="305"/>
      <c r="N819" s="305"/>
      <c r="O819" s="305"/>
      <c r="P819" s="305"/>
      <c r="Q819" s="305"/>
      <c r="R819" s="305"/>
      <c r="S819" s="305"/>
      <c r="T819" s="305"/>
      <c r="U819" s="307">
        <f t="shared" si="61"/>
        <v>0</v>
      </c>
      <c r="V819" s="307">
        <f t="shared" si="62"/>
        <v>0</v>
      </c>
      <c r="W819" s="307">
        <f t="shared" si="63"/>
        <v>0</v>
      </c>
      <c r="X819" s="307">
        <f t="shared" si="64"/>
        <v>0</v>
      </c>
      <c r="Y819" s="308">
        <f t="shared" si="65"/>
        <v>0</v>
      </c>
      <c r="Z819" s="377">
        <f>SUM(Detailed_budget_table[[#This Row],[Y1 Total Cost Budget Line]:[Y5 Total Cost Budget Line]])</f>
        <v>0</v>
      </c>
    </row>
    <row r="820" spans="2:26" ht="15" customHeight="1">
      <c r="B820" s="302"/>
      <c r="C820" s="71"/>
      <c r="D820" s="71"/>
      <c r="E820" s="71"/>
      <c r="F820" s="71"/>
      <c r="G820" s="71"/>
      <c r="H820" s="71"/>
      <c r="I820" s="368">
        <f>IF(Detailed_budget_table[[#This Row],[Unit Cost Available?]]="Yes",IFERROR(INDEX(unit_cost,MATCH(Detailed_budget_table[[#This Row],[Cost Item]],cost_item_lookup,0)),""),0)</f>
        <v>0</v>
      </c>
      <c r="J820" s="368">
        <f>IF(H820="Yes",IF(G820="","",INDEX(cost_item_lookup_table[Cost Unit],(MATCH(G820,cost_item_lookup_table[Cost Item],0)))),0)</f>
        <v>0</v>
      </c>
      <c r="K820" s="305"/>
      <c r="L820" s="305"/>
      <c r="M820" s="305"/>
      <c r="N820" s="305"/>
      <c r="O820" s="305"/>
      <c r="P820" s="305"/>
      <c r="Q820" s="305"/>
      <c r="R820" s="305"/>
      <c r="S820" s="305"/>
      <c r="T820" s="305"/>
      <c r="U820" s="307">
        <f t="shared" si="61"/>
        <v>0</v>
      </c>
      <c r="V820" s="307">
        <f t="shared" si="62"/>
        <v>0</v>
      </c>
      <c r="W820" s="307">
        <f t="shared" si="63"/>
        <v>0</v>
      </c>
      <c r="X820" s="307">
        <f t="shared" si="64"/>
        <v>0</v>
      </c>
      <c r="Y820" s="308">
        <f t="shared" si="65"/>
        <v>0</v>
      </c>
      <c r="Z820" s="377">
        <f>SUM(Detailed_budget_table[[#This Row],[Y1 Total Cost Budget Line]:[Y5 Total Cost Budget Line]])</f>
        <v>0</v>
      </c>
    </row>
    <row r="821" spans="2:26" ht="15" customHeight="1">
      <c r="B821" s="302"/>
      <c r="C821" s="71"/>
      <c r="D821" s="71"/>
      <c r="E821" s="71"/>
      <c r="F821" s="71"/>
      <c r="G821" s="71"/>
      <c r="H821" s="71"/>
      <c r="I821" s="368">
        <f>IF(Detailed_budget_table[[#This Row],[Unit Cost Available?]]="Yes",IFERROR(INDEX(unit_cost,MATCH(Detailed_budget_table[[#This Row],[Cost Item]],cost_item_lookup,0)),""),0)</f>
        <v>0</v>
      </c>
      <c r="J821" s="368">
        <f>IF(H821="Yes",IF(G821="","",INDEX(cost_item_lookup_table[Cost Unit],(MATCH(G821,cost_item_lookup_table[Cost Item],0)))),0)</f>
        <v>0</v>
      </c>
      <c r="K821" s="305"/>
      <c r="L821" s="305"/>
      <c r="M821" s="305"/>
      <c r="N821" s="305"/>
      <c r="O821" s="305"/>
      <c r="P821" s="305"/>
      <c r="Q821" s="305"/>
      <c r="R821" s="305"/>
      <c r="S821" s="305"/>
      <c r="T821" s="305"/>
      <c r="U821" s="307">
        <f t="shared" si="61"/>
        <v>0</v>
      </c>
      <c r="V821" s="307">
        <f t="shared" si="62"/>
        <v>0</v>
      </c>
      <c r="W821" s="307">
        <f t="shared" si="63"/>
        <v>0</v>
      </c>
      <c r="X821" s="307">
        <f t="shared" si="64"/>
        <v>0</v>
      </c>
      <c r="Y821" s="308">
        <f t="shared" si="65"/>
        <v>0</v>
      </c>
      <c r="Z821" s="377">
        <f>SUM(Detailed_budget_table[[#This Row],[Y1 Total Cost Budget Line]:[Y5 Total Cost Budget Line]])</f>
        <v>0</v>
      </c>
    </row>
    <row r="822" spans="2:26" ht="15" customHeight="1">
      <c r="B822" s="302"/>
      <c r="C822" s="71"/>
      <c r="D822" s="71"/>
      <c r="E822" s="71"/>
      <c r="F822" s="71"/>
      <c r="G822" s="71"/>
      <c r="H822" s="71"/>
      <c r="I822" s="368">
        <f>IF(Detailed_budget_table[[#This Row],[Unit Cost Available?]]="Yes",IFERROR(INDEX(unit_cost,MATCH(Detailed_budget_table[[#This Row],[Cost Item]],cost_item_lookup,0)),""),0)</f>
        <v>0</v>
      </c>
      <c r="J822" s="368">
        <f>IF(H822="Yes",IF(G822="","",INDEX(cost_item_lookup_table[Cost Unit],(MATCH(G822,cost_item_lookup_table[Cost Item],0)))),0)</f>
        <v>0</v>
      </c>
      <c r="K822" s="305"/>
      <c r="L822" s="305"/>
      <c r="M822" s="305"/>
      <c r="N822" s="305"/>
      <c r="O822" s="305"/>
      <c r="P822" s="305"/>
      <c r="Q822" s="305"/>
      <c r="R822" s="305"/>
      <c r="S822" s="305"/>
      <c r="T822" s="305"/>
      <c r="U822" s="307">
        <f t="shared" si="61"/>
        <v>0</v>
      </c>
      <c r="V822" s="307">
        <f t="shared" si="62"/>
        <v>0</v>
      </c>
      <c r="W822" s="307">
        <f t="shared" si="63"/>
        <v>0</v>
      </c>
      <c r="X822" s="307">
        <f t="shared" si="64"/>
        <v>0</v>
      </c>
      <c r="Y822" s="308">
        <f t="shared" si="65"/>
        <v>0</v>
      </c>
      <c r="Z822" s="377">
        <f>SUM(Detailed_budget_table[[#This Row],[Y1 Total Cost Budget Line]:[Y5 Total Cost Budget Line]])</f>
        <v>0</v>
      </c>
    </row>
    <row r="823" spans="2:26" ht="15" customHeight="1">
      <c r="B823" s="302"/>
      <c r="C823" s="71"/>
      <c r="D823" s="71"/>
      <c r="E823" s="71"/>
      <c r="F823" s="71"/>
      <c r="G823" s="71"/>
      <c r="H823" s="71"/>
      <c r="I823" s="368">
        <f>IF(Detailed_budget_table[[#This Row],[Unit Cost Available?]]="Yes",IFERROR(INDEX(unit_cost,MATCH(Detailed_budget_table[[#This Row],[Cost Item]],cost_item_lookup,0)),""),0)</f>
        <v>0</v>
      </c>
      <c r="J823" s="368">
        <f>IF(H823="Yes",IF(G823="","",INDEX(cost_item_lookup_table[Cost Unit],(MATCH(G823,cost_item_lookup_table[Cost Item],0)))),0)</f>
        <v>0</v>
      </c>
      <c r="K823" s="305"/>
      <c r="L823" s="305"/>
      <c r="M823" s="305"/>
      <c r="N823" s="305"/>
      <c r="O823" s="305"/>
      <c r="P823" s="305"/>
      <c r="Q823" s="305"/>
      <c r="R823" s="305"/>
      <c r="S823" s="305"/>
      <c r="T823" s="305"/>
      <c r="U823" s="307">
        <f t="shared" si="61"/>
        <v>0</v>
      </c>
      <c r="V823" s="307">
        <f t="shared" si="62"/>
        <v>0</v>
      </c>
      <c r="W823" s="307">
        <f t="shared" si="63"/>
        <v>0</v>
      </c>
      <c r="X823" s="307">
        <f t="shared" si="64"/>
        <v>0</v>
      </c>
      <c r="Y823" s="308">
        <f t="shared" si="65"/>
        <v>0</v>
      </c>
      <c r="Z823" s="377">
        <f>SUM(Detailed_budget_table[[#This Row],[Y1 Total Cost Budget Line]:[Y5 Total Cost Budget Line]])</f>
        <v>0</v>
      </c>
    </row>
    <row r="824" spans="2:26" ht="15" customHeight="1">
      <c r="B824" s="302"/>
      <c r="C824" s="71"/>
      <c r="D824" s="71"/>
      <c r="E824" s="71"/>
      <c r="F824" s="71"/>
      <c r="G824" s="71"/>
      <c r="H824" s="71"/>
      <c r="I824" s="368">
        <f>IF(Detailed_budget_table[[#This Row],[Unit Cost Available?]]="Yes",IFERROR(INDEX(unit_cost,MATCH(Detailed_budget_table[[#This Row],[Cost Item]],cost_item_lookup,0)),""),0)</f>
        <v>0</v>
      </c>
      <c r="J824" s="368">
        <f>IF(H824="Yes",IF(G824="","",INDEX(cost_item_lookup_table[Cost Unit],(MATCH(G824,cost_item_lookup_table[Cost Item],0)))),0)</f>
        <v>0</v>
      </c>
      <c r="K824" s="305"/>
      <c r="L824" s="305"/>
      <c r="M824" s="305"/>
      <c r="N824" s="305"/>
      <c r="O824" s="305"/>
      <c r="P824" s="305"/>
      <c r="Q824" s="305"/>
      <c r="R824" s="305"/>
      <c r="S824" s="305"/>
      <c r="T824" s="305"/>
      <c r="U824" s="307">
        <f t="shared" si="61"/>
        <v>0</v>
      </c>
      <c r="V824" s="307">
        <f t="shared" si="62"/>
        <v>0</v>
      </c>
      <c r="W824" s="307">
        <f t="shared" si="63"/>
        <v>0</v>
      </c>
      <c r="X824" s="307">
        <f t="shared" si="64"/>
        <v>0</v>
      </c>
      <c r="Y824" s="308">
        <f t="shared" si="65"/>
        <v>0</v>
      </c>
      <c r="Z824" s="377">
        <f>SUM(Detailed_budget_table[[#This Row],[Y1 Total Cost Budget Line]:[Y5 Total Cost Budget Line]])</f>
        <v>0</v>
      </c>
    </row>
    <row r="825" spans="2:26" ht="15" customHeight="1">
      <c r="B825" s="302"/>
      <c r="C825" s="71"/>
      <c r="D825" s="71"/>
      <c r="E825" s="71"/>
      <c r="F825" s="71"/>
      <c r="G825" s="71"/>
      <c r="H825" s="71"/>
      <c r="I825" s="368">
        <f>IF(Detailed_budget_table[[#This Row],[Unit Cost Available?]]="Yes",IFERROR(INDEX(unit_cost,MATCH(Detailed_budget_table[[#This Row],[Cost Item]],cost_item_lookup,0)),""),0)</f>
        <v>0</v>
      </c>
      <c r="J825" s="368">
        <f>IF(H825="Yes",IF(G825="","",INDEX(cost_item_lookup_table[Cost Unit],(MATCH(G825,cost_item_lookup_table[Cost Item],0)))),0)</f>
        <v>0</v>
      </c>
      <c r="K825" s="305"/>
      <c r="L825" s="305"/>
      <c r="M825" s="305"/>
      <c r="N825" s="305"/>
      <c r="O825" s="305"/>
      <c r="P825" s="305"/>
      <c r="Q825" s="305"/>
      <c r="R825" s="305"/>
      <c r="S825" s="305"/>
      <c r="T825" s="305"/>
      <c r="U825" s="307">
        <f t="shared" si="61"/>
        <v>0</v>
      </c>
      <c r="V825" s="307">
        <f t="shared" si="62"/>
        <v>0</v>
      </c>
      <c r="W825" s="307">
        <f t="shared" si="63"/>
        <v>0</v>
      </c>
      <c r="X825" s="307">
        <f t="shared" si="64"/>
        <v>0</v>
      </c>
      <c r="Y825" s="308">
        <f t="shared" si="65"/>
        <v>0</v>
      </c>
      <c r="Z825" s="377">
        <f>SUM(Detailed_budget_table[[#This Row],[Y1 Total Cost Budget Line]:[Y5 Total Cost Budget Line]])</f>
        <v>0</v>
      </c>
    </row>
    <row r="826" spans="2:26" ht="15" customHeight="1">
      <c r="B826" s="302"/>
      <c r="C826" s="71"/>
      <c r="D826" s="71"/>
      <c r="E826" s="71"/>
      <c r="F826" s="71"/>
      <c r="G826" s="71"/>
      <c r="H826" s="71"/>
      <c r="I826" s="368">
        <f>IF(Detailed_budget_table[[#This Row],[Unit Cost Available?]]="Yes",IFERROR(INDEX(unit_cost,MATCH(Detailed_budget_table[[#This Row],[Cost Item]],cost_item_lookup,0)),""),0)</f>
        <v>0</v>
      </c>
      <c r="J826" s="368">
        <f>IF(H826="Yes",IF(G826="","",INDEX(cost_item_lookup_table[Cost Unit],(MATCH(G826,cost_item_lookup_table[Cost Item],0)))),0)</f>
        <v>0</v>
      </c>
      <c r="K826" s="305"/>
      <c r="L826" s="305"/>
      <c r="M826" s="305"/>
      <c r="N826" s="305"/>
      <c r="O826" s="305"/>
      <c r="P826" s="305"/>
      <c r="Q826" s="305"/>
      <c r="R826" s="305"/>
      <c r="S826" s="305"/>
      <c r="T826" s="305"/>
      <c r="U826" s="307">
        <f t="shared" si="61"/>
        <v>0</v>
      </c>
      <c r="V826" s="307">
        <f t="shared" si="62"/>
        <v>0</v>
      </c>
      <c r="W826" s="307">
        <f t="shared" si="63"/>
        <v>0</v>
      </c>
      <c r="X826" s="307">
        <f t="shared" si="64"/>
        <v>0</v>
      </c>
      <c r="Y826" s="308">
        <f t="shared" si="65"/>
        <v>0</v>
      </c>
      <c r="Z826" s="377">
        <f>SUM(Detailed_budget_table[[#This Row],[Y1 Total Cost Budget Line]:[Y5 Total Cost Budget Line]])</f>
        <v>0</v>
      </c>
    </row>
    <row r="827" spans="2:26" ht="15" customHeight="1">
      <c r="B827" s="302"/>
      <c r="C827" s="71"/>
      <c r="D827" s="71"/>
      <c r="E827" s="71"/>
      <c r="F827" s="71"/>
      <c r="G827" s="71"/>
      <c r="H827" s="71"/>
      <c r="I827" s="368">
        <f>IF(Detailed_budget_table[[#This Row],[Unit Cost Available?]]="Yes",IFERROR(INDEX(unit_cost,MATCH(Detailed_budget_table[[#This Row],[Cost Item]],cost_item_lookup,0)),""),0)</f>
        <v>0</v>
      </c>
      <c r="J827" s="368">
        <f>IF(H827="Yes",IF(G827="","",INDEX(cost_item_lookup_table[Cost Unit],(MATCH(G827,cost_item_lookup_table[Cost Item],0)))),0)</f>
        <v>0</v>
      </c>
      <c r="K827" s="305"/>
      <c r="L827" s="305"/>
      <c r="M827" s="305"/>
      <c r="N827" s="305"/>
      <c r="O827" s="305"/>
      <c r="P827" s="305"/>
      <c r="Q827" s="305"/>
      <c r="R827" s="305"/>
      <c r="S827" s="305"/>
      <c r="T827" s="305"/>
      <c r="U827" s="307">
        <f t="shared" si="61"/>
        <v>0</v>
      </c>
      <c r="V827" s="307">
        <f t="shared" si="62"/>
        <v>0</v>
      </c>
      <c r="W827" s="307">
        <f t="shared" si="63"/>
        <v>0</v>
      </c>
      <c r="X827" s="307">
        <f t="shared" si="64"/>
        <v>0</v>
      </c>
      <c r="Y827" s="308">
        <f t="shared" si="65"/>
        <v>0</v>
      </c>
      <c r="Z827" s="377">
        <f>SUM(Detailed_budget_table[[#This Row],[Y1 Total Cost Budget Line]:[Y5 Total Cost Budget Line]])</f>
        <v>0</v>
      </c>
    </row>
    <row r="828" spans="2:26" ht="15" customHeight="1">
      <c r="B828" s="302"/>
      <c r="C828" s="71"/>
      <c r="D828" s="71"/>
      <c r="E828" s="71"/>
      <c r="F828" s="71"/>
      <c r="G828" s="71"/>
      <c r="H828" s="71"/>
      <c r="I828" s="368">
        <f>IF(Detailed_budget_table[[#This Row],[Unit Cost Available?]]="Yes",IFERROR(INDEX(unit_cost,MATCH(Detailed_budget_table[[#This Row],[Cost Item]],cost_item_lookup,0)),""),0)</f>
        <v>0</v>
      </c>
      <c r="J828" s="368">
        <f>IF(H828="Yes",IF(G828="","",INDEX(cost_item_lookup_table[Cost Unit],(MATCH(G828,cost_item_lookup_table[Cost Item],0)))),0)</f>
        <v>0</v>
      </c>
      <c r="K828" s="305"/>
      <c r="L828" s="305"/>
      <c r="M828" s="305"/>
      <c r="N828" s="305"/>
      <c r="O828" s="305"/>
      <c r="P828" s="305"/>
      <c r="Q828" s="305"/>
      <c r="R828" s="305"/>
      <c r="S828" s="305"/>
      <c r="T828" s="305"/>
      <c r="U828" s="307">
        <f t="shared" si="61"/>
        <v>0</v>
      </c>
      <c r="V828" s="307">
        <f t="shared" si="62"/>
        <v>0</v>
      </c>
      <c r="W828" s="307">
        <f t="shared" si="63"/>
        <v>0</v>
      </c>
      <c r="X828" s="307">
        <f t="shared" si="64"/>
        <v>0</v>
      </c>
      <c r="Y828" s="308">
        <f t="shared" si="65"/>
        <v>0</v>
      </c>
      <c r="Z828" s="377">
        <f>SUM(Detailed_budget_table[[#This Row],[Y1 Total Cost Budget Line]:[Y5 Total Cost Budget Line]])</f>
        <v>0</v>
      </c>
    </row>
    <row r="829" spans="2:26" ht="15" customHeight="1">
      <c r="B829" s="302"/>
      <c r="C829" s="71"/>
      <c r="D829" s="71"/>
      <c r="E829" s="71"/>
      <c r="F829" s="71"/>
      <c r="G829" s="71"/>
      <c r="H829" s="71"/>
      <c r="I829" s="368">
        <f>IF(Detailed_budget_table[[#This Row],[Unit Cost Available?]]="Yes",IFERROR(INDEX(unit_cost,MATCH(Detailed_budget_table[[#This Row],[Cost Item]],cost_item_lookup,0)),""),0)</f>
        <v>0</v>
      </c>
      <c r="J829" s="368">
        <f>IF(H829="Yes",IF(G829="","",INDEX(cost_item_lookup_table[Cost Unit],(MATCH(G829,cost_item_lookup_table[Cost Item],0)))),0)</f>
        <v>0</v>
      </c>
      <c r="K829" s="305"/>
      <c r="L829" s="305"/>
      <c r="M829" s="305"/>
      <c r="N829" s="305"/>
      <c r="O829" s="305"/>
      <c r="P829" s="305"/>
      <c r="Q829" s="305"/>
      <c r="R829" s="305"/>
      <c r="S829" s="305"/>
      <c r="T829" s="305"/>
      <c r="U829" s="307">
        <f t="shared" si="61"/>
        <v>0</v>
      </c>
      <c r="V829" s="307">
        <f t="shared" si="62"/>
        <v>0</v>
      </c>
      <c r="W829" s="307">
        <f t="shared" si="63"/>
        <v>0</v>
      </c>
      <c r="X829" s="307">
        <f t="shared" si="64"/>
        <v>0</v>
      </c>
      <c r="Y829" s="308">
        <f t="shared" si="65"/>
        <v>0</v>
      </c>
      <c r="Z829" s="377">
        <f>SUM(Detailed_budget_table[[#This Row],[Y1 Total Cost Budget Line]:[Y5 Total Cost Budget Line]])</f>
        <v>0</v>
      </c>
    </row>
    <row r="830" spans="2:26" ht="15" customHeight="1">
      <c r="B830" s="302"/>
      <c r="C830" s="71"/>
      <c r="D830" s="71"/>
      <c r="E830" s="71"/>
      <c r="F830" s="71"/>
      <c r="G830" s="71"/>
      <c r="H830" s="71"/>
      <c r="I830" s="368">
        <f>IF(Detailed_budget_table[[#This Row],[Unit Cost Available?]]="Yes",IFERROR(INDEX(unit_cost,MATCH(Detailed_budget_table[[#This Row],[Cost Item]],cost_item_lookup,0)),""),0)</f>
        <v>0</v>
      </c>
      <c r="J830" s="368">
        <f>IF(H830="Yes",IF(G830="","",INDEX(cost_item_lookup_table[Cost Unit],(MATCH(G830,cost_item_lookup_table[Cost Item],0)))),0)</f>
        <v>0</v>
      </c>
      <c r="K830" s="305"/>
      <c r="L830" s="305"/>
      <c r="M830" s="305"/>
      <c r="N830" s="305"/>
      <c r="O830" s="305"/>
      <c r="P830" s="305"/>
      <c r="Q830" s="305"/>
      <c r="R830" s="305"/>
      <c r="S830" s="305"/>
      <c r="T830" s="305"/>
      <c r="U830" s="307">
        <f t="shared" si="61"/>
        <v>0</v>
      </c>
      <c r="V830" s="307">
        <f t="shared" si="62"/>
        <v>0</v>
      </c>
      <c r="W830" s="307">
        <f t="shared" si="63"/>
        <v>0</v>
      </c>
      <c r="X830" s="307">
        <f t="shared" si="64"/>
        <v>0</v>
      </c>
      <c r="Y830" s="308">
        <f t="shared" si="65"/>
        <v>0</v>
      </c>
      <c r="Z830" s="377">
        <f>SUM(Detailed_budget_table[[#This Row],[Y1 Total Cost Budget Line]:[Y5 Total Cost Budget Line]])</f>
        <v>0</v>
      </c>
    </row>
    <row r="831" spans="2:26" ht="15" customHeight="1">
      <c r="B831" s="302"/>
      <c r="C831" s="71"/>
      <c r="D831" s="71"/>
      <c r="E831" s="71"/>
      <c r="F831" s="71"/>
      <c r="G831" s="71"/>
      <c r="H831" s="71"/>
      <c r="I831" s="368">
        <f>IF(Detailed_budget_table[[#This Row],[Unit Cost Available?]]="Yes",IFERROR(INDEX(unit_cost,MATCH(Detailed_budget_table[[#This Row],[Cost Item]],cost_item_lookup,0)),""),0)</f>
        <v>0</v>
      </c>
      <c r="J831" s="368">
        <f>IF(H831="Yes",IF(G831="","",INDEX(cost_item_lookup_table[Cost Unit],(MATCH(G831,cost_item_lookup_table[Cost Item],0)))),0)</f>
        <v>0</v>
      </c>
      <c r="K831" s="305"/>
      <c r="L831" s="305"/>
      <c r="M831" s="305"/>
      <c r="N831" s="305"/>
      <c r="O831" s="305"/>
      <c r="P831" s="305"/>
      <c r="Q831" s="305"/>
      <c r="R831" s="305"/>
      <c r="S831" s="305"/>
      <c r="T831" s="305"/>
      <c r="U831" s="307">
        <f t="shared" si="61"/>
        <v>0</v>
      </c>
      <c r="V831" s="307">
        <f t="shared" si="62"/>
        <v>0</v>
      </c>
      <c r="W831" s="307">
        <f t="shared" si="63"/>
        <v>0</v>
      </c>
      <c r="X831" s="307">
        <f t="shared" si="64"/>
        <v>0</v>
      </c>
      <c r="Y831" s="308">
        <f t="shared" si="65"/>
        <v>0</v>
      </c>
      <c r="Z831" s="377">
        <f>SUM(Detailed_budget_table[[#This Row],[Y1 Total Cost Budget Line]:[Y5 Total Cost Budget Line]])</f>
        <v>0</v>
      </c>
    </row>
    <row r="832" spans="2:26" ht="15" customHeight="1">
      <c r="B832" s="302"/>
      <c r="C832" s="71"/>
      <c r="D832" s="71"/>
      <c r="E832" s="71"/>
      <c r="F832" s="71"/>
      <c r="G832" s="71"/>
      <c r="H832" s="71"/>
      <c r="I832" s="368">
        <f>IF(Detailed_budget_table[[#This Row],[Unit Cost Available?]]="Yes",IFERROR(INDEX(unit_cost,MATCH(Detailed_budget_table[[#This Row],[Cost Item]],cost_item_lookup,0)),""),0)</f>
        <v>0</v>
      </c>
      <c r="J832" s="368">
        <f>IF(H832="Yes",IF(G832="","",INDEX(cost_item_lookup_table[Cost Unit],(MATCH(G832,cost_item_lookup_table[Cost Item],0)))),0)</f>
        <v>0</v>
      </c>
      <c r="K832" s="305"/>
      <c r="L832" s="305"/>
      <c r="M832" s="305"/>
      <c r="N832" s="305"/>
      <c r="O832" s="305"/>
      <c r="P832" s="305"/>
      <c r="Q832" s="305"/>
      <c r="R832" s="305"/>
      <c r="S832" s="305"/>
      <c r="T832" s="305"/>
      <c r="U832" s="307">
        <f t="shared" si="61"/>
        <v>0</v>
      </c>
      <c r="V832" s="307">
        <f t="shared" si="62"/>
        <v>0</v>
      </c>
      <c r="W832" s="307">
        <f t="shared" si="63"/>
        <v>0</v>
      </c>
      <c r="X832" s="307">
        <f t="shared" si="64"/>
        <v>0</v>
      </c>
      <c r="Y832" s="308">
        <f t="shared" si="65"/>
        <v>0</v>
      </c>
      <c r="Z832" s="377">
        <f>SUM(Detailed_budget_table[[#This Row],[Y1 Total Cost Budget Line]:[Y5 Total Cost Budget Line]])</f>
        <v>0</v>
      </c>
    </row>
    <row r="833" spans="2:26" ht="15" customHeight="1">
      <c r="B833" s="302"/>
      <c r="C833" s="71"/>
      <c r="D833" s="71"/>
      <c r="E833" s="71"/>
      <c r="F833" s="71"/>
      <c r="G833" s="71"/>
      <c r="H833" s="71"/>
      <c r="I833" s="368">
        <f>IF(Detailed_budget_table[[#This Row],[Unit Cost Available?]]="Yes",IFERROR(INDEX(unit_cost,MATCH(Detailed_budget_table[[#This Row],[Cost Item]],cost_item_lookup,0)),""),0)</f>
        <v>0</v>
      </c>
      <c r="J833" s="368">
        <f>IF(H833="Yes",IF(G833="","",INDEX(cost_item_lookup_table[Cost Unit],(MATCH(G833,cost_item_lookup_table[Cost Item],0)))),0)</f>
        <v>0</v>
      </c>
      <c r="K833" s="305"/>
      <c r="L833" s="305"/>
      <c r="M833" s="305"/>
      <c r="N833" s="305"/>
      <c r="O833" s="305"/>
      <c r="P833" s="305"/>
      <c r="Q833" s="305"/>
      <c r="R833" s="305"/>
      <c r="S833" s="305"/>
      <c r="T833" s="305"/>
      <c r="U833" s="307">
        <f t="shared" si="61"/>
        <v>0</v>
      </c>
      <c r="V833" s="307">
        <f t="shared" si="62"/>
        <v>0</v>
      </c>
      <c r="W833" s="307">
        <f t="shared" si="63"/>
        <v>0</v>
      </c>
      <c r="X833" s="307">
        <f t="shared" si="64"/>
        <v>0</v>
      </c>
      <c r="Y833" s="308">
        <f t="shared" si="65"/>
        <v>0</v>
      </c>
      <c r="Z833" s="377">
        <f>SUM(Detailed_budget_table[[#This Row],[Y1 Total Cost Budget Line]:[Y5 Total Cost Budget Line]])</f>
        <v>0</v>
      </c>
    </row>
    <row r="834" spans="2:26" ht="15" customHeight="1">
      <c r="B834" s="302"/>
      <c r="C834" s="71"/>
      <c r="D834" s="71"/>
      <c r="E834" s="71"/>
      <c r="F834" s="71"/>
      <c r="G834" s="71"/>
      <c r="H834" s="71"/>
      <c r="I834" s="368">
        <f>IF(Detailed_budget_table[[#This Row],[Unit Cost Available?]]="Yes",IFERROR(INDEX(unit_cost,MATCH(Detailed_budget_table[[#This Row],[Cost Item]],cost_item_lookup,0)),""),0)</f>
        <v>0</v>
      </c>
      <c r="J834" s="368">
        <f>IF(H834="Yes",IF(G834="","",INDEX(cost_item_lookup_table[Cost Unit],(MATCH(G834,cost_item_lookup_table[Cost Item],0)))),0)</f>
        <v>0</v>
      </c>
      <c r="K834" s="305"/>
      <c r="L834" s="305"/>
      <c r="M834" s="305"/>
      <c r="N834" s="305"/>
      <c r="O834" s="305"/>
      <c r="P834" s="305"/>
      <c r="Q834" s="305"/>
      <c r="R834" s="305"/>
      <c r="S834" s="305"/>
      <c r="T834" s="305"/>
      <c r="U834" s="307">
        <f t="shared" si="61"/>
        <v>0</v>
      </c>
      <c r="V834" s="307">
        <f t="shared" si="62"/>
        <v>0</v>
      </c>
      <c r="W834" s="307">
        <f t="shared" si="63"/>
        <v>0</v>
      </c>
      <c r="X834" s="307">
        <f t="shared" si="64"/>
        <v>0</v>
      </c>
      <c r="Y834" s="308">
        <f t="shared" si="65"/>
        <v>0</v>
      </c>
      <c r="Z834" s="377">
        <f>SUM(Detailed_budget_table[[#This Row],[Y1 Total Cost Budget Line]:[Y5 Total Cost Budget Line]])</f>
        <v>0</v>
      </c>
    </row>
    <row r="835" spans="2:26" ht="15" customHeight="1">
      <c r="B835" s="302"/>
      <c r="C835" s="71"/>
      <c r="D835" s="71"/>
      <c r="E835" s="71"/>
      <c r="F835" s="71"/>
      <c r="G835" s="71"/>
      <c r="H835" s="71"/>
      <c r="I835" s="368">
        <f>IF(Detailed_budget_table[[#This Row],[Unit Cost Available?]]="Yes",IFERROR(INDEX(unit_cost,MATCH(Detailed_budget_table[[#This Row],[Cost Item]],cost_item_lookup,0)),""),0)</f>
        <v>0</v>
      </c>
      <c r="J835" s="368">
        <f>IF(H835="Yes",IF(G835="","",INDEX(cost_item_lookup_table[Cost Unit],(MATCH(G835,cost_item_lookup_table[Cost Item],0)))),0)</f>
        <v>0</v>
      </c>
      <c r="K835" s="305"/>
      <c r="L835" s="305"/>
      <c r="M835" s="305"/>
      <c r="N835" s="305"/>
      <c r="O835" s="305"/>
      <c r="P835" s="305"/>
      <c r="Q835" s="305"/>
      <c r="R835" s="305"/>
      <c r="S835" s="305"/>
      <c r="T835" s="305"/>
      <c r="U835" s="307">
        <f t="shared" si="61"/>
        <v>0</v>
      </c>
      <c r="V835" s="307">
        <f t="shared" si="62"/>
        <v>0</v>
      </c>
      <c r="W835" s="307">
        <f t="shared" si="63"/>
        <v>0</v>
      </c>
      <c r="X835" s="307">
        <f t="shared" si="64"/>
        <v>0</v>
      </c>
      <c r="Y835" s="308">
        <f t="shared" si="65"/>
        <v>0</v>
      </c>
      <c r="Z835" s="377">
        <f>SUM(Detailed_budget_table[[#This Row],[Y1 Total Cost Budget Line]:[Y5 Total Cost Budget Line]])</f>
        <v>0</v>
      </c>
    </row>
    <row r="836" spans="2:26" ht="15" customHeight="1">
      <c r="B836" s="302"/>
      <c r="C836" s="71"/>
      <c r="D836" s="71"/>
      <c r="E836" s="71"/>
      <c r="F836" s="71"/>
      <c r="G836" s="71"/>
      <c r="H836" s="71"/>
      <c r="I836" s="368">
        <f>IF(Detailed_budget_table[[#This Row],[Unit Cost Available?]]="Yes",IFERROR(INDEX(unit_cost,MATCH(Detailed_budget_table[[#This Row],[Cost Item]],cost_item_lookup,0)),""),0)</f>
        <v>0</v>
      </c>
      <c r="J836" s="368">
        <f>IF(H836="Yes",IF(G836="","",INDEX(cost_item_lookup_table[Cost Unit],(MATCH(G836,cost_item_lookup_table[Cost Item],0)))),0)</f>
        <v>0</v>
      </c>
      <c r="K836" s="305"/>
      <c r="L836" s="305"/>
      <c r="M836" s="305"/>
      <c r="N836" s="305"/>
      <c r="O836" s="305"/>
      <c r="P836" s="305"/>
      <c r="Q836" s="305"/>
      <c r="R836" s="305"/>
      <c r="S836" s="305"/>
      <c r="T836" s="305"/>
      <c r="U836" s="307">
        <f t="shared" si="61"/>
        <v>0</v>
      </c>
      <c r="V836" s="307">
        <f t="shared" si="62"/>
        <v>0</v>
      </c>
      <c r="W836" s="307">
        <f t="shared" si="63"/>
        <v>0</v>
      </c>
      <c r="X836" s="307">
        <f t="shared" si="64"/>
        <v>0</v>
      </c>
      <c r="Y836" s="308">
        <f t="shared" si="65"/>
        <v>0</v>
      </c>
      <c r="Z836" s="377">
        <f>SUM(Detailed_budget_table[[#This Row],[Y1 Total Cost Budget Line]:[Y5 Total Cost Budget Line]])</f>
        <v>0</v>
      </c>
    </row>
    <row r="837" spans="2:26" ht="15" customHeight="1">
      <c r="B837" s="302"/>
      <c r="C837" s="71"/>
      <c r="D837" s="71"/>
      <c r="E837" s="71"/>
      <c r="F837" s="71"/>
      <c r="G837" s="71"/>
      <c r="H837" s="71"/>
      <c r="I837" s="368">
        <f>IF(Detailed_budget_table[[#This Row],[Unit Cost Available?]]="Yes",IFERROR(INDEX(unit_cost,MATCH(Detailed_budget_table[[#This Row],[Cost Item]],cost_item_lookup,0)),""),0)</f>
        <v>0</v>
      </c>
      <c r="J837" s="368">
        <f>IF(H837="Yes",IF(G837="","",INDEX(cost_item_lookup_table[Cost Unit],(MATCH(G837,cost_item_lookup_table[Cost Item],0)))),0)</f>
        <v>0</v>
      </c>
      <c r="K837" s="305"/>
      <c r="L837" s="305"/>
      <c r="M837" s="305"/>
      <c r="N837" s="305"/>
      <c r="O837" s="305"/>
      <c r="P837" s="305"/>
      <c r="Q837" s="305"/>
      <c r="R837" s="305"/>
      <c r="S837" s="305"/>
      <c r="T837" s="305"/>
      <c r="U837" s="307">
        <f t="shared" si="61"/>
        <v>0</v>
      </c>
      <c r="V837" s="307">
        <f t="shared" si="62"/>
        <v>0</v>
      </c>
      <c r="W837" s="307">
        <f t="shared" si="63"/>
        <v>0</v>
      </c>
      <c r="X837" s="307">
        <f t="shared" si="64"/>
        <v>0</v>
      </c>
      <c r="Y837" s="308">
        <f t="shared" si="65"/>
        <v>0</v>
      </c>
      <c r="Z837" s="377">
        <f>SUM(Detailed_budget_table[[#This Row],[Y1 Total Cost Budget Line]:[Y5 Total Cost Budget Line]])</f>
        <v>0</v>
      </c>
    </row>
    <row r="838" spans="2:26" ht="15" customHeight="1">
      <c r="B838" s="302"/>
      <c r="C838" s="71"/>
      <c r="D838" s="71"/>
      <c r="E838" s="71"/>
      <c r="F838" s="71"/>
      <c r="G838" s="71"/>
      <c r="H838" s="71"/>
      <c r="I838" s="368">
        <f>IF(Detailed_budget_table[[#This Row],[Unit Cost Available?]]="Yes",IFERROR(INDEX(unit_cost,MATCH(Detailed_budget_table[[#This Row],[Cost Item]],cost_item_lookup,0)),""),0)</f>
        <v>0</v>
      </c>
      <c r="J838" s="368">
        <f>IF(H838="Yes",IF(G838="","",INDEX(cost_item_lookup_table[Cost Unit],(MATCH(G838,cost_item_lookup_table[Cost Item],0)))),0)</f>
        <v>0</v>
      </c>
      <c r="K838" s="305"/>
      <c r="L838" s="305"/>
      <c r="M838" s="305"/>
      <c r="N838" s="305"/>
      <c r="O838" s="305"/>
      <c r="P838" s="305"/>
      <c r="Q838" s="305"/>
      <c r="R838" s="305"/>
      <c r="S838" s="305"/>
      <c r="T838" s="305"/>
      <c r="U838" s="307">
        <f t="shared" si="61"/>
        <v>0</v>
      </c>
      <c r="V838" s="307">
        <f t="shared" si="62"/>
        <v>0</v>
      </c>
      <c r="W838" s="307">
        <f t="shared" si="63"/>
        <v>0</v>
      </c>
      <c r="X838" s="307">
        <f t="shared" si="64"/>
        <v>0</v>
      </c>
      <c r="Y838" s="308">
        <f t="shared" si="65"/>
        <v>0</v>
      </c>
      <c r="Z838" s="377">
        <f>SUM(Detailed_budget_table[[#This Row],[Y1 Total Cost Budget Line]:[Y5 Total Cost Budget Line]])</f>
        <v>0</v>
      </c>
    </row>
    <row r="839" spans="2:26" ht="15" customHeight="1">
      <c r="B839" s="302"/>
      <c r="C839" s="71"/>
      <c r="D839" s="71"/>
      <c r="E839" s="71"/>
      <c r="F839" s="71"/>
      <c r="G839" s="71"/>
      <c r="H839" s="71"/>
      <c r="I839" s="368">
        <f>IF(Detailed_budget_table[[#This Row],[Unit Cost Available?]]="Yes",IFERROR(INDEX(unit_cost,MATCH(Detailed_budget_table[[#This Row],[Cost Item]],cost_item_lookup,0)),""),0)</f>
        <v>0</v>
      </c>
      <c r="J839" s="368">
        <f>IF(H839="Yes",IF(G839="","",INDEX(cost_item_lookup_table[Cost Unit],(MATCH(G839,cost_item_lookup_table[Cost Item],0)))),0)</f>
        <v>0</v>
      </c>
      <c r="K839" s="305"/>
      <c r="L839" s="305"/>
      <c r="M839" s="305"/>
      <c r="N839" s="305"/>
      <c r="O839" s="305"/>
      <c r="P839" s="305"/>
      <c r="Q839" s="305"/>
      <c r="R839" s="305"/>
      <c r="S839" s="305"/>
      <c r="T839" s="305"/>
      <c r="U839" s="307">
        <f t="shared" ref="U839:U902" si="66">IF(IF(OR(K839="",L839="",$I839=""),"",K839*L839*$I839)="",0,K839*L839*$I839)</f>
        <v>0</v>
      </c>
      <c r="V839" s="307">
        <f t="shared" ref="V839:V902" si="67">IF(IF(OR(M839="",N839="",$I839=""),"",M839*N839*$I839)="",0,M839*N839*$I839)</f>
        <v>0</v>
      </c>
      <c r="W839" s="307">
        <f t="shared" ref="W839:W902" si="68">IF(IF(OR(O839="",P839="",$I839=""),"",O839*P839*$I839)="",0,O839*P839*$I839)</f>
        <v>0</v>
      </c>
      <c r="X839" s="307">
        <f t="shared" ref="X839:X902" si="69">IF(IF(OR(Q839="",R839="",$I839=""),"",Q839*R839*$I839)="",0,Q839*R839*$I839)</f>
        <v>0</v>
      </c>
      <c r="Y839" s="308">
        <f t="shared" ref="Y839:Y902" si="70">IF(IF(OR(S839="",T839="",$I839=""),"",S839*T839*$I839)="",0,S839*T839*$I839)</f>
        <v>0</v>
      </c>
      <c r="Z839" s="377">
        <f>SUM(Detailed_budget_table[[#This Row],[Y1 Total Cost Budget Line]:[Y5 Total Cost Budget Line]])</f>
        <v>0</v>
      </c>
    </row>
    <row r="840" spans="2:26" ht="15" customHeight="1">
      <c r="B840" s="302"/>
      <c r="C840" s="71"/>
      <c r="D840" s="71"/>
      <c r="E840" s="71"/>
      <c r="F840" s="71"/>
      <c r="G840" s="71"/>
      <c r="H840" s="71"/>
      <c r="I840" s="368">
        <f>IF(Detailed_budget_table[[#This Row],[Unit Cost Available?]]="Yes",IFERROR(INDEX(unit_cost,MATCH(Detailed_budget_table[[#This Row],[Cost Item]],cost_item_lookup,0)),""),0)</f>
        <v>0</v>
      </c>
      <c r="J840" s="368">
        <f>IF(H840="Yes",IF(G840="","",INDEX(cost_item_lookup_table[Cost Unit],(MATCH(G840,cost_item_lookup_table[Cost Item],0)))),0)</f>
        <v>0</v>
      </c>
      <c r="K840" s="305"/>
      <c r="L840" s="305"/>
      <c r="M840" s="305"/>
      <c r="N840" s="305"/>
      <c r="O840" s="305"/>
      <c r="P840" s="305"/>
      <c r="Q840" s="305"/>
      <c r="R840" s="305"/>
      <c r="S840" s="305"/>
      <c r="T840" s="305"/>
      <c r="U840" s="307">
        <f t="shared" si="66"/>
        <v>0</v>
      </c>
      <c r="V840" s="307">
        <f t="shared" si="67"/>
        <v>0</v>
      </c>
      <c r="W840" s="307">
        <f t="shared" si="68"/>
        <v>0</v>
      </c>
      <c r="X840" s="307">
        <f t="shared" si="69"/>
        <v>0</v>
      </c>
      <c r="Y840" s="308">
        <f t="shared" si="70"/>
        <v>0</v>
      </c>
      <c r="Z840" s="377">
        <f>SUM(Detailed_budget_table[[#This Row],[Y1 Total Cost Budget Line]:[Y5 Total Cost Budget Line]])</f>
        <v>0</v>
      </c>
    </row>
    <row r="841" spans="2:26" ht="15" customHeight="1">
      <c r="B841" s="302"/>
      <c r="C841" s="71"/>
      <c r="D841" s="71"/>
      <c r="E841" s="71"/>
      <c r="F841" s="71"/>
      <c r="G841" s="71"/>
      <c r="H841" s="71"/>
      <c r="I841" s="368">
        <f>IF(Detailed_budget_table[[#This Row],[Unit Cost Available?]]="Yes",IFERROR(INDEX(unit_cost,MATCH(Detailed_budget_table[[#This Row],[Cost Item]],cost_item_lookup,0)),""),0)</f>
        <v>0</v>
      </c>
      <c r="J841" s="368">
        <f>IF(H841="Yes",IF(G841="","",INDEX(cost_item_lookup_table[Cost Unit],(MATCH(G841,cost_item_lookup_table[Cost Item],0)))),0)</f>
        <v>0</v>
      </c>
      <c r="K841" s="305"/>
      <c r="L841" s="305"/>
      <c r="M841" s="305"/>
      <c r="N841" s="305"/>
      <c r="O841" s="305"/>
      <c r="P841" s="305"/>
      <c r="Q841" s="305"/>
      <c r="R841" s="305"/>
      <c r="S841" s="305"/>
      <c r="T841" s="305"/>
      <c r="U841" s="307">
        <f t="shared" si="66"/>
        <v>0</v>
      </c>
      <c r="V841" s="307">
        <f t="shared" si="67"/>
        <v>0</v>
      </c>
      <c r="W841" s="307">
        <f t="shared" si="68"/>
        <v>0</v>
      </c>
      <c r="X841" s="307">
        <f t="shared" si="69"/>
        <v>0</v>
      </c>
      <c r="Y841" s="308">
        <f t="shared" si="70"/>
        <v>0</v>
      </c>
      <c r="Z841" s="377">
        <f>SUM(Detailed_budget_table[[#This Row],[Y1 Total Cost Budget Line]:[Y5 Total Cost Budget Line]])</f>
        <v>0</v>
      </c>
    </row>
    <row r="842" spans="2:26" ht="15" customHeight="1">
      <c r="B842" s="302"/>
      <c r="C842" s="71"/>
      <c r="D842" s="71"/>
      <c r="E842" s="71"/>
      <c r="F842" s="71"/>
      <c r="G842" s="71"/>
      <c r="H842" s="71"/>
      <c r="I842" s="368">
        <f>IF(Detailed_budget_table[[#This Row],[Unit Cost Available?]]="Yes",IFERROR(INDEX(unit_cost,MATCH(Detailed_budget_table[[#This Row],[Cost Item]],cost_item_lookup,0)),""),0)</f>
        <v>0</v>
      </c>
      <c r="J842" s="368">
        <f>IF(H842="Yes",IF(G842="","",INDEX(cost_item_lookup_table[Cost Unit],(MATCH(G842,cost_item_lookup_table[Cost Item],0)))),0)</f>
        <v>0</v>
      </c>
      <c r="K842" s="305"/>
      <c r="L842" s="305"/>
      <c r="M842" s="305"/>
      <c r="N842" s="305"/>
      <c r="O842" s="305"/>
      <c r="P842" s="305"/>
      <c r="Q842" s="305"/>
      <c r="R842" s="305"/>
      <c r="S842" s="305"/>
      <c r="T842" s="305"/>
      <c r="U842" s="307">
        <f t="shared" si="66"/>
        <v>0</v>
      </c>
      <c r="V842" s="307">
        <f t="shared" si="67"/>
        <v>0</v>
      </c>
      <c r="W842" s="307">
        <f t="shared" si="68"/>
        <v>0</v>
      </c>
      <c r="X842" s="307">
        <f t="shared" si="69"/>
        <v>0</v>
      </c>
      <c r="Y842" s="308">
        <f t="shared" si="70"/>
        <v>0</v>
      </c>
      <c r="Z842" s="377">
        <f>SUM(Detailed_budget_table[[#This Row],[Y1 Total Cost Budget Line]:[Y5 Total Cost Budget Line]])</f>
        <v>0</v>
      </c>
    </row>
    <row r="843" spans="2:26" ht="15" customHeight="1">
      <c r="B843" s="302"/>
      <c r="C843" s="71"/>
      <c r="D843" s="71"/>
      <c r="E843" s="71"/>
      <c r="F843" s="71"/>
      <c r="G843" s="71"/>
      <c r="H843" s="71"/>
      <c r="I843" s="368">
        <f>IF(Detailed_budget_table[[#This Row],[Unit Cost Available?]]="Yes",IFERROR(INDEX(unit_cost,MATCH(Detailed_budget_table[[#This Row],[Cost Item]],cost_item_lookup,0)),""),0)</f>
        <v>0</v>
      </c>
      <c r="J843" s="368">
        <f>IF(H843="Yes",IF(G843="","",INDEX(cost_item_lookup_table[Cost Unit],(MATCH(G843,cost_item_lookup_table[Cost Item],0)))),0)</f>
        <v>0</v>
      </c>
      <c r="K843" s="305"/>
      <c r="L843" s="305"/>
      <c r="M843" s="305"/>
      <c r="N843" s="305"/>
      <c r="O843" s="305"/>
      <c r="P843" s="305"/>
      <c r="Q843" s="305"/>
      <c r="R843" s="305"/>
      <c r="S843" s="305"/>
      <c r="T843" s="305"/>
      <c r="U843" s="307">
        <f t="shared" si="66"/>
        <v>0</v>
      </c>
      <c r="V843" s="307">
        <f t="shared" si="67"/>
        <v>0</v>
      </c>
      <c r="W843" s="307">
        <f t="shared" si="68"/>
        <v>0</v>
      </c>
      <c r="X843" s="307">
        <f t="shared" si="69"/>
        <v>0</v>
      </c>
      <c r="Y843" s="308">
        <f t="shared" si="70"/>
        <v>0</v>
      </c>
      <c r="Z843" s="377">
        <f>SUM(Detailed_budget_table[[#This Row],[Y1 Total Cost Budget Line]:[Y5 Total Cost Budget Line]])</f>
        <v>0</v>
      </c>
    </row>
    <row r="844" spans="2:26" ht="15" customHeight="1">
      <c r="B844" s="302"/>
      <c r="C844" s="71"/>
      <c r="D844" s="71"/>
      <c r="E844" s="71"/>
      <c r="F844" s="71"/>
      <c r="G844" s="71"/>
      <c r="H844" s="71"/>
      <c r="I844" s="368">
        <f>IF(Detailed_budget_table[[#This Row],[Unit Cost Available?]]="Yes",IFERROR(INDEX(unit_cost,MATCH(Detailed_budget_table[[#This Row],[Cost Item]],cost_item_lookup,0)),""),0)</f>
        <v>0</v>
      </c>
      <c r="J844" s="368">
        <f>IF(H844="Yes",IF(G844="","",INDEX(cost_item_lookup_table[Cost Unit],(MATCH(G844,cost_item_lookup_table[Cost Item],0)))),0)</f>
        <v>0</v>
      </c>
      <c r="K844" s="305"/>
      <c r="L844" s="305"/>
      <c r="M844" s="305"/>
      <c r="N844" s="305"/>
      <c r="O844" s="305"/>
      <c r="P844" s="305"/>
      <c r="Q844" s="305"/>
      <c r="R844" s="305"/>
      <c r="S844" s="305"/>
      <c r="T844" s="305"/>
      <c r="U844" s="307">
        <f t="shared" si="66"/>
        <v>0</v>
      </c>
      <c r="V844" s="307">
        <f t="shared" si="67"/>
        <v>0</v>
      </c>
      <c r="W844" s="307">
        <f t="shared" si="68"/>
        <v>0</v>
      </c>
      <c r="X844" s="307">
        <f t="shared" si="69"/>
        <v>0</v>
      </c>
      <c r="Y844" s="308">
        <f t="shared" si="70"/>
        <v>0</v>
      </c>
      <c r="Z844" s="377">
        <f>SUM(Detailed_budget_table[[#This Row],[Y1 Total Cost Budget Line]:[Y5 Total Cost Budget Line]])</f>
        <v>0</v>
      </c>
    </row>
    <row r="845" spans="2:26" ht="15" customHeight="1">
      <c r="B845" s="302"/>
      <c r="C845" s="71"/>
      <c r="D845" s="71"/>
      <c r="E845" s="71"/>
      <c r="F845" s="71"/>
      <c r="G845" s="71"/>
      <c r="H845" s="71"/>
      <c r="I845" s="368">
        <f>IF(Detailed_budget_table[[#This Row],[Unit Cost Available?]]="Yes",IFERROR(INDEX(unit_cost,MATCH(Detailed_budget_table[[#This Row],[Cost Item]],cost_item_lookup,0)),""),0)</f>
        <v>0</v>
      </c>
      <c r="J845" s="368">
        <f>IF(H845="Yes",IF(G845="","",INDEX(cost_item_lookup_table[Cost Unit],(MATCH(G845,cost_item_lookup_table[Cost Item],0)))),0)</f>
        <v>0</v>
      </c>
      <c r="K845" s="305"/>
      <c r="L845" s="305"/>
      <c r="M845" s="305"/>
      <c r="N845" s="305"/>
      <c r="O845" s="305"/>
      <c r="P845" s="305"/>
      <c r="Q845" s="305"/>
      <c r="R845" s="305"/>
      <c r="S845" s="305"/>
      <c r="T845" s="305"/>
      <c r="U845" s="307">
        <f t="shared" si="66"/>
        <v>0</v>
      </c>
      <c r="V845" s="307">
        <f t="shared" si="67"/>
        <v>0</v>
      </c>
      <c r="W845" s="307">
        <f t="shared" si="68"/>
        <v>0</v>
      </c>
      <c r="X845" s="307">
        <f t="shared" si="69"/>
        <v>0</v>
      </c>
      <c r="Y845" s="308">
        <f t="shared" si="70"/>
        <v>0</v>
      </c>
      <c r="Z845" s="377">
        <f>SUM(Detailed_budget_table[[#This Row],[Y1 Total Cost Budget Line]:[Y5 Total Cost Budget Line]])</f>
        <v>0</v>
      </c>
    </row>
    <row r="846" spans="2:26" ht="15" customHeight="1">
      <c r="B846" s="302"/>
      <c r="C846" s="71"/>
      <c r="D846" s="71"/>
      <c r="E846" s="71"/>
      <c r="F846" s="71"/>
      <c r="G846" s="71"/>
      <c r="H846" s="71"/>
      <c r="I846" s="368">
        <f>IF(Detailed_budget_table[[#This Row],[Unit Cost Available?]]="Yes",IFERROR(INDEX(unit_cost,MATCH(Detailed_budget_table[[#This Row],[Cost Item]],cost_item_lookup,0)),""),0)</f>
        <v>0</v>
      </c>
      <c r="J846" s="368">
        <f>IF(H846="Yes",IF(G846="","",INDEX(cost_item_lookup_table[Cost Unit],(MATCH(G846,cost_item_lookup_table[Cost Item],0)))),0)</f>
        <v>0</v>
      </c>
      <c r="K846" s="305"/>
      <c r="L846" s="305"/>
      <c r="M846" s="305"/>
      <c r="N846" s="305"/>
      <c r="O846" s="305"/>
      <c r="P846" s="305"/>
      <c r="Q846" s="305"/>
      <c r="R846" s="305"/>
      <c r="S846" s="305"/>
      <c r="T846" s="305"/>
      <c r="U846" s="307">
        <f t="shared" si="66"/>
        <v>0</v>
      </c>
      <c r="V846" s="307">
        <f t="shared" si="67"/>
        <v>0</v>
      </c>
      <c r="W846" s="307">
        <f t="shared" si="68"/>
        <v>0</v>
      </c>
      <c r="X846" s="307">
        <f t="shared" si="69"/>
        <v>0</v>
      </c>
      <c r="Y846" s="308">
        <f t="shared" si="70"/>
        <v>0</v>
      </c>
      <c r="Z846" s="377">
        <f>SUM(Detailed_budget_table[[#This Row],[Y1 Total Cost Budget Line]:[Y5 Total Cost Budget Line]])</f>
        <v>0</v>
      </c>
    </row>
    <row r="847" spans="2:26" ht="15" customHeight="1">
      <c r="B847" s="302"/>
      <c r="C847" s="71"/>
      <c r="D847" s="71"/>
      <c r="E847" s="71"/>
      <c r="F847" s="71"/>
      <c r="G847" s="71"/>
      <c r="H847" s="71"/>
      <c r="I847" s="368">
        <f>IF(Detailed_budget_table[[#This Row],[Unit Cost Available?]]="Yes",IFERROR(INDEX(unit_cost,MATCH(Detailed_budget_table[[#This Row],[Cost Item]],cost_item_lookup,0)),""),0)</f>
        <v>0</v>
      </c>
      <c r="J847" s="368">
        <f>IF(H847="Yes",IF(G847="","",INDEX(cost_item_lookup_table[Cost Unit],(MATCH(G847,cost_item_lookup_table[Cost Item],0)))),0)</f>
        <v>0</v>
      </c>
      <c r="K847" s="305"/>
      <c r="L847" s="305"/>
      <c r="M847" s="305"/>
      <c r="N847" s="305"/>
      <c r="O847" s="305"/>
      <c r="P847" s="305"/>
      <c r="Q847" s="305"/>
      <c r="R847" s="305"/>
      <c r="S847" s="305"/>
      <c r="T847" s="305"/>
      <c r="U847" s="307">
        <f t="shared" si="66"/>
        <v>0</v>
      </c>
      <c r="V847" s="307">
        <f t="shared" si="67"/>
        <v>0</v>
      </c>
      <c r="W847" s="307">
        <f t="shared" si="68"/>
        <v>0</v>
      </c>
      <c r="X847" s="307">
        <f t="shared" si="69"/>
        <v>0</v>
      </c>
      <c r="Y847" s="308">
        <f t="shared" si="70"/>
        <v>0</v>
      </c>
      <c r="Z847" s="377">
        <f>SUM(Detailed_budget_table[[#This Row],[Y1 Total Cost Budget Line]:[Y5 Total Cost Budget Line]])</f>
        <v>0</v>
      </c>
    </row>
    <row r="848" spans="2:26" ht="15" customHeight="1">
      <c r="B848" s="302"/>
      <c r="C848" s="71"/>
      <c r="D848" s="71"/>
      <c r="E848" s="71"/>
      <c r="F848" s="71"/>
      <c r="G848" s="71"/>
      <c r="H848" s="71"/>
      <c r="I848" s="368">
        <f>IF(Detailed_budget_table[[#This Row],[Unit Cost Available?]]="Yes",IFERROR(INDEX(unit_cost,MATCH(Detailed_budget_table[[#This Row],[Cost Item]],cost_item_lookup,0)),""),0)</f>
        <v>0</v>
      </c>
      <c r="J848" s="368">
        <f>IF(H848="Yes",IF(G848="","",INDEX(cost_item_lookup_table[Cost Unit],(MATCH(G848,cost_item_lookup_table[Cost Item],0)))),0)</f>
        <v>0</v>
      </c>
      <c r="K848" s="305"/>
      <c r="L848" s="305"/>
      <c r="M848" s="305"/>
      <c r="N848" s="305"/>
      <c r="O848" s="305"/>
      <c r="P848" s="305"/>
      <c r="Q848" s="305"/>
      <c r="R848" s="305"/>
      <c r="S848" s="305"/>
      <c r="T848" s="305"/>
      <c r="U848" s="307">
        <f t="shared" si="66"/>
        <v>0</v>
      </c>
      <c r="V848" s="307">
        <f t="shared" si="67"/>
        <v>0</v>
      </c>
      <c r="W848" s="307">
        <f t="shared" si="68"/>
        <v>0</v>
      </c>
      <c r="X848" s="307">
        <f t="shared" si="69"/>
        <v>0</v>
      </c>
      <c r="Y848" s="308">
        <f t="shared" si="70"/>
        <v>0</v>
      </c>
      <c r="Z848" s="377">
        <f>SUM(Detailed_budget_table[[#This Row],[Y1 Total Cost Budget Line]:[Y5 Total Cost Budget Line]])</f>
        <v>0</v>
      </c>
    </row>
    <row r="849" spans="2:26" ht="15" customHeight="1">
      <c r="B849" s="302"/>
      <c r="C849" s="71"/>
      <c r="D849" s="71"/>
      <c r="E849" s="71"/>
      <c r="F849" s="71"/>
      <c r="G849" s="71"/>
      <c r="H849" s="71"/>
      <c r="I849" s="368">
        <f>IF(Detailed_budget_table[[#This Row],[Unit Cost Available?]]="Yes",IFERROR(INDEX(unit_cost,MATCH(Detailed_budget_table[[#This Row],[Cost Item]],cost_item_lookup,0)),""),0)</f>
        <v>0</v>
      </c>
      <c r="J849" s="368">
        <f>IF(H849="Yes",IF(G849="","",INDEX(cost_item_lookup_table[Cost Unit],(MATCH(G849,cost_item_lookup_table[Cost Item],0)))),0)</f>
        <v>0</v>
      </c>
      <c r="K849" s="305"/>
      <c r="L849" s="305"/>
      <c r="M849" s="305"/>
      <c r="N849" s="305"/>
      <c r="O849" s="305"/>
      <c r="P849" s="305"/>
      <c r="Q849" s="305"/>
      <c r="R849" s="305"/>
      <c r="S849" s="305"/>
      <c r="T849" s="305"/>
      <c r="U849" s="307">
        <f t="shared" si="66"/>
        <v>0</v>
      </c>
      <c r="V849" s="307">
        <f t="shared" si="67"/>
        <v>0</v>
      </c>
      <c r="W849" s="307">
        <f t="shared" si="68"/>
        <v>0</v>
      </c>
      <c r="X849" s="307">
        <f t="shared" si="69"/>
        <v>0</v>
      </c>
      <c r="Y849" s="308">
        <f t="shared" si="70"/>
        <v>0</v>
      </c>
      <c r="Z849" s="377">
        <f>SUM(Detailed_budget_table[[#This Row],[Y1 Total Cost Budget Line]:[Y5 Total Cost Budget Line]])</f>
        <v>0</v>
      </c>
    </row>
    <row r="850" spans="2:26" ht="15" customHeight="1">
      <c r="B850" s="302"/>
      <c r="C850" s="71"/>
      <c r="D850" s="71"/>
      <c r="E850" s="71"/>
      <c r="F850" s="71"/>
      <c r="G850" s="71"/>
      <c r="H850" s="71"/>
      <c r="I850" s="368">
        <f>IF(Detailed_budget_table[[#This Row],[Unit Cost Available?]]="Yes",IFERROR(INDEX(unit_cost,MATCH(Detailed_budget_table[[#This Row],[Cost Item]],cost_item_lookup,0)),""),0)</f>
        <v>0</v>
      </c>
      <c r="J850" s="368">
        <f>IF(H850="Yes",IF(G850="","",INDEX(cost_item_lookup_table[Cost Unit],(MATCH(G850,cost_item_lookup_table[Cost Item],0)))),0)</f>
        <v>0</v>
      </c>
      <c r="K850" s="305"/>
      <c r="L850" s="305"/>
      <c r="M850" s="305"/>
      <c r="N850" s="305"/>
      <c r="O850" s="305"/>
      <c r="P850" s="305"/>
      <c r="Q850" s="305"/>
      <c r="R850" s="305"/>
      <c r="S850" s="305"/>
      <c r="T850" s="305"/>
      <c r="U850" s="307">
        <f t="shared" si="66"/>
        <v>0</v>
      </c>
      <c r="V850" s="307">
        <f t="shared" si="67"/>
        <v>0</v>
      </c>
      <c r="W850" s="307">
        <f t="shared" si="68"/>
        <v>0</v>
      </c>
      <c r="X850" s="307">
        <f t="shared" si="69"/>
        <v>0</v>
      </c>
      <c r="Y850" s="308">
        <f t="shared" si="70"/>
        <v>0</v>
      </c>
      <c r="Z850" s="377">
        <f>SUM(Detailed_budget_table[[#This Row],[Y1 Total Cost Budget Line]:[Y5 Total Cost Budget Line]])</f>
        <v>0</v>
      </c>
    </row>
    <row r="851" spans="2:26" ht="15" customHeight="1">
      <c r="B851" s="302"/>
      <c r="C851" s="71"/>
      <c r="D851" s="71"/>
      <c r="E851" s="71"/>
      <c r="F851" s="71"/>
      <c r="G851" s="71"/>
      <c r="H851" s="71"/>
      <c r="I851" s="368">
        <f>IF(Detailed_budget_table[[#This Row],[Unit Cost Available?]]="Yes",IFERROR(INDEX(unit_cost,MATCH(Detailed_budget_table[[#This Row],[Cost Item]],cost_item_lookup,0)),""),0)</f>
        <v>0</v>
      </c>
      <c r="J851" s="368">
        <f>IF(H851="Yes",IF(G851="","",INDEX(cost_item_lookup_table[Cost Unit],(MATCH(G851,cost_item_lookup_table[Cost Item],0)))),0)</f>
        <v>0</v>
      </c>
      <c r="K851" s="305"/>
      <c r="L851" s="305"/>
      <c r="M851" s="305"/>
      <c r="N851" s="305"/>
      <c r="O851" s="305"/>
      <c r="P851" s="305"/>
      <c r="Q851" s="305"/>
      <c r="R851" s="305"/>
      <c r="S851" s="305"/>
      <c r="T851" s="305"/>
      <c r="U851" s="307">
        <f t="shared" si="66"/>
        <v>0</v>
      </c>
      <c r="V851" s="307">
        <f t="shared" si="67"/>
        <v>0</v>
      </c>
      <c r="W851" s="307">
        <f t="shared" si="68"/>
        <v>0</v>
      </c>
      <c r="X851" s="307">
        <f t="shared" si="69"/>
        <v>0</v>
      </c>
      <c r="Y851" s="308">
        <f t="shared" si="70"/>
        <v>0</v>
      </c>
      <c r="Z851" s="377">
        <f>SUM(Detailed_budget_table[[#This Row],[Y1 Total Cost Budget Line]:[Y5 Total Cost Budget Line]])</f>
        <v>0</v>
      </c>
    </row>
    <row r="852" spans="2:26" ht="15" customHeight="1">
      <c r="B852" s="302"/>
      <c r="C852" s="71"/>
      <c r="D852" s="71"/>
      <c r="E852" s="71"/>
      <c r="F852" s="71"/>
      <c r="G852" s="71"/>
      <c r="H852" s="71"/>
      <c r="I852" s="368">
        <f>IF(Detailed_budget_table[[#This Row],[Unit Cost Available?]]="Yes",IFERROR(INDEX(unit_cost,MATCH(Detailed_budget_table[[#This Row],[Cost Item]],cost_item_lookup,0)),""),0)</f>
        <v>0</v>
      </c>
      <c r="J852" s="368">
        <f>IF(H852="Yes",IF(G852="","",INDEX(cost_item_lookup_table[Cost Unit],(MATCH(G852,cost_item_lookup_table[Cost Item],0)))),0)</f>
        <v>0</v>
      </c>
      <c r="K852" s="305"/>
      <c r="L852" s="305"/>
      <c r="M852" s="305"/>
      <c r="N852" s="305"/>
      <c r="O852" s="305"/>
      <c r="P852" s="305"/>
      <c r="Q852" s="305"/>
      <c r="R852" s="305"/>
      <c r="S852" s="305"/>
      <c r="T852" s="305"/>
      <c r="U852" s="307">
        <f t="shared" si="66"/>
        <v>0</v>
      </c>
      <c r="V852" s="307">
        <f t="shared" si="67"/>
        <v>0</v>
      </c>
      <c r="W852" s="307">
        <f t="shared" si="68"/>
        <v>0</v>
      </c>
      <c r="X852" s="307">
        <f t="shared" si="69"/>
        <v>0</v>
      </c>
      <c r="Y852" s="308">
        <f t="shared" si="70"/>
        <v>0</v>
      </c>
      <c r="Z852" s="377">
        <f>SUM(Detailed_budget_table[[#This Row],[Y1 Total Cost Budget Line]:[Y5 Total Cost Budget Line]])</f>
        <v>0</v>
      </c>
    </row>
    <row r="853" spans="2:26" ht="15" customHeight="1">
      <c r="B853" s="302"/>
      <c r="C853" s="71"/>
      <c r="D853" s="71"/>
      <c r="E853" s="71"/>
      <c r="F853" s="71"/>
      <c r="G853" s="71"/>
      <c r="H853" s="71"/>
      <c r="I853" s="368">
        <f>IF(Detailed_budget_table[[#This Row],[Unit Cost Available?]]="Yes",IFERROR(INDEX(unit_cost,MATCH(Detailed_budget_table[[#This Row],[Cost Item]],cost_item_lookup,0)),""),0)</f>
        <v>0</v>
      </c>
      <c r="J853" s="368">
        <f>IF(H853="Yes",IF(G853="","",INDEX(cost_item_lookup_table[Cost Unit],(MATCH(G853,cost_item_lookup_table[Cost Item],0)))),0)</f>
        <v>0</v>
      </c>
      <c r="K853" s="305"/>
      <c r="L853" s="305"/>
      <c r="M853" s="305"/>
      <c r="N853" s="305"/>
      <c r="O853" s="305"/>
      <c r="P853" s="305"/>
      <c r="Q853" s="305"/>
      <c r="R853" s="305"/>
      <c r="S853" s="305"/>
      <c r="T853" s="305"/>
      <c r="U853" s="307">
        <f t="shared" si="66"/>
        <v>0</v>
      </c>
      <c r="V853" s="307">
        <f t="shared" si="67"/>
        <v>0</v>
      </c>
      <c r="W853" s="307">
        <f t="shared" si="68"/>
        <v>0</v>
      </c>
      <c r="X853" s="307">
        <f t="shared" si="69"/>
        <v>0</v>
      </c>
      <c r="Y853" s="308">
        <f t="shared" si="70"/>
        <v>0</v>
      </c>
      <c r="Z853" s="377">
        <f>SUM(Detailed_budget_table[[#This Row],[Y1 Total Cost Budget Line]:[Y5 Total Cost Budget Line]])</f>
        <v>0</v>
      </c>
    </row>
    <row r="854" spans="2:26" ht="15" customHeight="1">
      <c r="B854" s="302"/>
      <c r="C854" s="71"/>
      <c r="D854" s="71"/>
      <c r="E854" s="71"/>
      <c r="F854" s="71"/>
      <c r="G854" s="71"/>
      <c r="H854" s="71"/>
      <c r="I854" s="368">
        <f>IF(Detailed_budget_table[[#This Row],[Unit Cost Available?]]="Yes",IFERROR(INDEX(unit_cost,MATCH(Detailed_budget_table[[#This Row],[Cost Item]],cost_item_lookup,0)),""),0)</f>
        <v>0</v>
      </c>
      <c r="J854" s="368">
        <f>IF(H854="Yes",IF(G854="","",INDEX(cost_item_lookup_table[Cost Unit],(MATCH(G854,cost_item_lookup_table[Cost Item],0)))),0)</f>
        <v>0</v>
      </c>
      <c r="K854" s="305"/>
      <c r="L854" s="305"/>
      <c r="M854" s="305"/>
      <c r="N854" s="305"/>
      <c r="O854" s="305"/>
      <c r="P854" s="305"/>
      <c r="Q854" s="305"/>
      <c r="R854" s="305"/>
      <c r="S854" s="305"/>
      <c r="T854" s="305"/>
      <c r="U854" s="307">
        <f t="shared" si="66"/>
        <v>0</v>
      </c>
      <c r="V854" s="307">
        <f t="shared" si="67"/>
        <v>0</v>
      </c>
      <c r="W854" s="307">
        <f t="shared" si="68"/>
        <v>0</v>
      </c>
      <c r="X854" s="307">
        <f t="shared" si="69"/>
        <v>0</v>
      </c>
      <c r="Y854" s="308">
        <f t="shared" si="70"/>
        <v>0</v>
      </c>
      <c r="Z854" s="377">
        <f>SUM(Detailed_budget_table[[#This Row],[Y1 Total Cost Budget Line]:[Y5 Total Cost Budget Line]])</f>
        <v>0</v>
      </c>
    </row>
    <row r="855" spans="2:26" ht="15" customHeight="1">
      <c r="B855" s="302"/>
      <c r="C855" s="71"/>
      <c r="D855" s="71"/>
      <c r="E855" s="71"/>
      <c r="F855" s="71"/>
      <c r="G855" s="71"/>
      <c r="H855" s="71"/>
      <c r="I855" s="368">
        <f>IF(Detailed_budget_table[[#This Row],[Unit Cost Available?]]="Yes",IFERROR(INDEX(unit_cost,MATCH(Detailed_budget_table[[#This Row],[Cost Item]],cost_item_lookup,0)),""),0)</f>
        <v>0</v>
      </c>
      <c r="J855" s="368">
        <f>IF(H855="Yes",IF(G855="","",INDEX(cost_item_lookup_table[Cost Unit],(MATCH(G855,cost_item_lookup_table[Cost Item],0)))),0)</f>
        <v>0</v>
      </c>
      <c r="K855" s="305"/>
      <c r="L855" s="305"/>
      <c r="M855" s="305"/>
      <c r="N855" s="305"/>
      <c r="O855" s="305"/>
      <c r="P855" s="305"/>
      <c r="Q855" s="305"/>
      <c r="R855" s="305"/>
      <c r="S855" s="305"/>
      <c r="T855" s="305"/>
      <c r="U855" s="307">
        <f t="shared" si="66"/>
        <v>0</v>
      </c>
      <c r="V855" s="307">
        <f t="shared" si="67"/>
        <v>0</v>
      </c>
      <c r="W855" s="307">
        <f t="shared" si="68"/>
        <v>0</v>
      </c>
      <c r="X855" s="307">
        <f t="shared" si="69"/>
        <v>0</v>
      </c>
      <c r="Y855" s="308">
        <f t="shared" si="70"/>
        <v>0</v>
      </c>
      <c r="Z855" s="377">
        <f>SUM(Detailed_budget_table[[#This Row],[Y1 Total Cost Budget Line]:[Y5 Total Cost Budget Line]])</f>
        <v>0</v>
      </c>
    </row>
    <row r="856" spans="2:26" ht="15" customHeight="1">
      <c r="B856" s="302"/>
      <c r="C856" s="71"/>
      <c r="D856" s="71"/>
      <c r="E856" s="71"/>
      <c r="F856" s="71"/>
      <c r="G856" s="71"/>
      <c r="H856" s="71"/>
      <c r="I856" s="368">
        <f>IF(Detailed_budget_table[[#This Row],[Unit Cost Available?]]="Yes",IFERROR(INDEX(unit_cost,MATCH(Detailed_budget_table[[#This Row],[Cost Item]],cost_item_lookup,0)),""),0)</f>
        <v>0</v>
      </c>
      <c r="J856" s="368">
        <f>IF(H856="Yes",IF(G856="","",INDEX(cost_item_lookup_table[Cost Unit],(MATCH(G856,cost_item_lookup_table[Cost Item],0)))),0)</f>
        <v>0</v>
      </c>
      <c r="K856" s="305"/>
      <c r="L856" s="305"/>
      <c r="M856" s="305"/>
      <c r="N856" s="305"/>
      <c r="O856" s="305"/>
      <c r="P856" s="305"/>
      <c r="Q856" s="305"/>
      <c r="R856" s="305"/>
      <c r="S856" s="305"/>
      <c r="T856" s="305"/>
      <c r="U856" s="307">
        <f t="shared" si="66"/>
        <v>0</v>
      </c>
      <c r="V856" s="307">
        <f t="shared" si="67"/>
        <v>0</v>
      </c>
      <c r="W856" s="307">
        <f t="shared" si="68"/>
        <v>0</v>
      </c>
      <c r="X856" s="307">
        <f t="shared" si="69"/>
        <v>0</v>
      </c>
      <c r="Y856" s="308">
        <f t="shared" si="70"/>
        <v>0</v>
      </c>
      <c r="Z856" s="377">
        <f>SUM(Detailed_budget_table[[#This Row],[Y1 Total Cost Budget Line]:[Y5 Total Cost Budget Line]])</f>
        <v>0</v>
      </c>
    </row>
    <row r="857" spans="2:26" ht="15" customHeight="1">
      <c r="B857" s="302"/>
      <c r="C857" s="71"/>
      <c r="D857" s="71"/>
      <c r="E857" s="71"/>
      <c r="F857" s="71"/>
      <c r="G857" s="71"/>
      <c r="H857" s="71"/>
      <c r="I857" s="368">
        <f>IF(Detailed_budget_table[[#This Row],[Unit Cost Available?]]="Yes",IFERROR(INDEX(unit_cost,MATCH(Detailed_budget_table[[#This Row],[Cost Item]],cost_item_lookup,0)),""),0)</f>
        <v>0</v>
      </c>
      <c r="J857" s="368">
        <f>IF(H857="Yes",IF(G857="","",INDEX(cost_item_lookup_table[Cost Unit],(MATCH(G857,cost_item_lookup_table[Cost Item],0)))),0)</f>
        <v>0</v>
      </c>
      <c r="K857" s="305"/>
      <c r="L857" s="305"/>
      <c r="M857" s="305"/>
      <c r="N857" s="305"/>
      <c r="O857" s="305"/>
      <c r="P857" s="305"/>
      <c r="Q857" s="305"/>
      <c r="R857" s="305"/>
      <c r="S857" s="305"/>
      <c r="T857" s="305"/>
      <c r="U857" s="307">
        <f t="shared" si="66"/>
        <v>0</v>
      </c>
      <c r="V857" s="307">
        <f t="shared" si="67"/>
        <v>0</v>
      </c>
      <c r="W857" s="307">
        <f t="shared" si="68"/>
        <v>0</v>
      </c>
      <c r="X857" s="307">
        <f t="shared" si="69"/>
        <v>0</v>
      </c>
      <c r="Y857" s="308">
        <f t="shared" si="70"/>
        <v>0</v>
      </c>
      <c r="Z857" s="377">
        <f>SUM(Detailed_budget_table[[#This Row],[Y1 Total Cost Budget Line]:[Y5 Total Cost Budget Line]])</f>
        <v>0</v>
      </c>
    </row>
    <row r="858" spans="2:26" ht="15" customHeight="1">
      <c r="B858" s="302"/>
      <c r="C858" s="71"/>
      <c r="D858" s="71"/>
      <c r="E858" s="71"/>
      <c r="F858" s="71"/>
      <c r="G858" s="71"/>
      <c r="H858" s="71"/>
      <c r="I858" s="368">
        <f>IF(Detailed_budget_table[[#This Row],[Unit Cost Available?]]="Yes",IFERROR(INDEX(unit_cost,MATCH(Detailed_budget_table[[#This Row],[Cost Item]],cost_item_lookup,0)),""),0)</f>
        <v>0</v>
      </c>
      <c r="J858" s="368">
        <f>IF(H858="Yes",IF(G858="","",INDEX(cost_item_lookup_table[Cost Unit],(MATCH(G858,cost_item_lookup_table[Cost Item],0)))),0)</f>
        <v>0</v>
      </c>
      <c r="K858" s="305"/>
      <c r="L858" s="305"/>
      <c r="M858" s="305"/>
      <c r="N858" s="305"/>
      <c r="O858" s="305"/>
      <c r="P858" s="305"/>
      <c r="Q858" s="305"/>
      <c r="R858" s="305"/>
      <c r="S858" s="305"/>
      <c r="T858" s="305"/>
      <c r="U858" s="307">
        <f t="shared" si="66"/>
        <v>0</v>
      </c>
      <c r="V858" s="307">
        <f t="shared" si="67"/>
        <v>0</v>
      </c>
      <c r="W858" s="307">
        <f t="shared" si="68"/>
        <v>0</v>
      </c>
      <c r="X858" s="307">
        <f t="shared" si="69"/>
        <v>0</v>
      </c>
      <c r="Y858" s="308">
        <f t="shared" si="70"/>
        <v>0</v>
      </c>
      <c r="Z858" s="377">
        <f>SUM(Detailed_budget_table[[#This Row],[Y1 Total Cost Budget Line]:[Y5 Total Cost Budget Line]])</f>
        <v>0</v>
      </c>
    </row>
    <row r="859" spans="2:26" ht="15" customHeight="1">
      <c r="B859" s="302"/>
      <c r="C859" s="71"/>
      <c r="D859" s="71"/>
      <c r="E859" s="71"/>
      <c r="F859" s="71"/>
      <c r="G859" s="71"/>
      <c r="H859" s="71"/>
      <c r="I859" s="368">
        <f>IF(Detailed_budget_table[[#This Row],[Unit Cost Available?]]="Yes",IFERROR(INDEX(unit_cost,MATCH(Detailed_budget_table[[#This Row],[Cost Item]],cost_item_lookup,0)),""),0)</f>
        <v>0</v>
      </c>
      <c r="J859" s="368">
        <f>IF(H859="Yes",IF(G859="","",INDEX(cost_item_lookup_table[Cost Unit],(MATCH(G859,cost_item_lookup_table[Cost Item],0)))),0)</f>
        <v>0</v>
      </c>
      <c r="K859" s="305"/>
      <c r="L859" s="305"/>
      <c r="M859" s="305"/>
      <c r="N859" s="305"/>
      <c r="O859" s="305"/>
      <c r="P859" s="305"/>
      <c r="Q859" s="305"/>
      <c r="R859" s="305"/>
      <c r="S859" s="305"/>
      <c r="T859" s="305"/>
      <c r="U859" s="307">
        <f t="shared" si="66"/>
        <v>0</v>
      </c>
      <c r="V859" s="307">
        <f t="shared" si="67"/>
        <v>0</v>
      </c>
      <c r="W859" s="307">
        <f t="shared" si="68"/>
        <v>0</v>
      </c>
      <c r="X859" s="307">
        <f t="shared" si="69"/>
        <v>0</v>
      </c>
      <c r="Y859" s="308">
        <f t="shared" si="70"/>
        <v>0</v>
      </c>
      <c r="Z859" s="377">
        <f>SUM(Detailed_budget_table[[#This Row],[Y1 Total Cost Budget Line]:[Y5 Total Cost Budget Line]])</f>
        <v>0</v>
      </c>
    </row>
    <row r="860" spans="2:26" ht="15" customHeight="1">
      <c r="B860" s="302"/>
      <c r="C860" s="71"/>
      <c r="D860" s="71"/>
      <c r="E860" s="71"/>
      <c r="F860" s="71"/>
      <c r="G860" s="71"/>
      <c r="H860" s="71"/>
      <c r="I860" s="368">
        <f>IF(Detailed_budget_table[[#This Row],[Unit Cost Available?]]="Yes",IFERROR(INDEX(unit_cost,MATCH(Detailed_budget_table[[#This Row],[Cost Item]],cost_item_lookup,0)),""),0)</f>
        <v>0</v>
      </c>
      <c r="J860" s="368">
        <f>IF(H860="Yes",IF(G860="","",INDEX(cost_item_lookup_table[Cost Unit],(MATCH(G860,cost_item_lookup_table[Cost Item],0)))),0)</f>
        <v>0</v>
      </c>
      <c r="K860" s="305"/>
      <c r="L860" s="305"/>
      <c r="M860" s="305"/>
      <c r="N860" s="305"/>
      <c r="O860" s="305"/>
      <c r="P860" s="305"/>
      <c r="Q860" s="305"/>
      <c r="R860" s="305"/>
      <c r="S860" s="305"/>
      <c r="T860" s="305"/>
      <c r="U860" s="307">
        <f t="shared" si="66"/>
        <v>0</v>
      </c>
      <c r="V860" s="307">
        <f t="shared" si="67"/>
        <v>0</v>
      </c>
      <c r="W860" s="307">
        <f t="shared" si="68"/>
        <v>0</v>
      </c>
      <c r="X860" s="307">
        <f t="shared" si="69"/>
        <v>0</v>
      </c>
      <c r="Y860" s="308">
        <f t="shared" si="70"/>
        <v>0</v>
      </c>
      <c r="Z860" s="377">
        <f>SUM(Detailed_budget_table[[#This Row],[Y1 Total Cost Budget Line]:[Y5 Total Cost Budget Line]])</f>
        <v>0</v>
      </c>
    </row>
    <row r="861" spans="2:26" ht="15" customHeight="1">
      <c r="B861" s="302"/>
      <c r="C861" s="71"/>
      <c r="D861" s="71"/>
      <c r="E861" s="71"/>
      <c r="F861" s="71"/>
      <c r="G861" s="71"/>
      <c r="H861" s="71"/>
      <c r="I861" s="368">
        <f>IF(Detailed_budget_table[[#This Row],[Unit Cost Available?]]="Yes",IFERROR(INDEX(unit_cost,MATCH(Detailed_budget_table[[#This Row],[Cost Item]],cost_item_lookup,0)),""),0)</f>
        <v>0</v>
      </c>
      <c r="J861" s="368">
        <f>IF(H861="Yes",IF(G861="","",INDEX(cost_item_lookup_table[Cost Unit],(MATCH(G861,cost_item_lookup_table[Cost Item],0)))),0)</f>
        <v>0</v>
      </c>
      <c r="K861" s="305"/>
      <c r="L861" s="305"/>
      <c r="M861" s="305"/>
      <c r="N861" s="305"/>
      <c r="O861" s="305"/>
      <c r="P861" s="305"/>
      <c r="Q861" s="305"/>
      <c r="R861" s="305"/>
      <c r="S861" s="305"/>
      <c r="T861" s="305"/>
      <c r="U861" s="307">
        <f t="shared" si="66"/>
        <v>0</v>
      </c>
      <c r="V861" s="307">
        <f t="shared" si="67"/>
        <v>0</v>
      </c>
      <c r="W861" s="307">
        <f t="shared" si="68"/>
        <v>0</v>
      </c>
      <c r="X861" s="307">
        <f t="shared" si="69"/>
        <v>0</v>
      </c>
      <c r="Y861" s="308">
        <f t="shared" si="70"/>
        <v>0</v>
      </c>
      <c r="Z861" s="377">
        <f>SUM(Detailed_budget_table[[#This Row],[Y1 Total Cost Budget Line]:[Y5 Total Cost Budget Line]])</f>
        <v>0</v>
      </c>
    </row>
    <row r="862" spans="2:26" ht="15" customHeight="1">
      <c r="B862" s="302"/>
      <c r="C862" s="71"/>
      <c r="D862" s="71"/>
      <c r="E862" s="71"/>
      <c r="F862" s="71"/>
      <c r="G862" s="71"/>
      <c r="H862" s="71"/>
      <c r="I862" s="368">
        <f>IF(Detailed_budget_table[[#This Row],[Unit Cost Available?]]="Yes",IFERROR(INDEX(unit_cost,MATCH(Detailed_budget_table[[#This Row],[Cost Item]],cost_item_lookup,0)),""),0)</f>
        <v>0</v>
      </c>
      <c r="J862" s="368">
        <f>IF(H862="Yes",IF(G862="","",INDEX(cost_item_lookup_table[Cost Unit],(MATCH(G862,cost_item_lookup_table[Cost Item],0)))),0)</f>
        <v>0</v>
      </c>
      <c r="K862" s="305"/>
      <c r="L862" s="305"/>
      <c r="M862" s="305"/>
      <c r="N862" s="305"/>
      <c r="O862" s="305"/>
      <c r="P862" s="305"/>
      <c r="Q862" s="305"/>
      <c r="R862" s="305"/>
      <c r="S862" s="305"/>
      <c r="T862" s="305"/>
      <c r="U862" s="307">
        <f t="shared" si="66"/>
        <v>0</v>
      </c>
      <c r="V862" s="307">
        <f t="shared" si="67"/>
        <v>0</v>
      </c>
      <c r="W862" s="307">
        <f t="shared" si="68"/>
        <v>0</v>
      </c>
      <c r="X862" s="307">
        <f t="shared" si="69"/>
        <v>0</v>
      </c>
      <c r="Y862" s="308">
        <f t="shared" si="70"/>
        <v>0</v>
      </c>
      <c r="Z862" s="377">
        <f>SUM(Detailed_budget_table[[#This Row],[Y1 Total Cost Budget Line]:[Y5 Total Cost Budget Line]])</f>
        <v>0</v>
      </c>
    </row>
    <row r="863" spans="2:26" ht="15" customHeight="1">
      <c r="B863" s="302"/>
      <c r="C863" s="71"/>
      <c r="D863" s="71"/>
      <c r="E863" s="71"/>
      <c r="F863" s="71"/>
      <c r="G863" s="71"/>
      <c r="H863" s="71"/>
      <c r="I863" s="368">
        <f>IF(Detailed_budget_table[[#This Row],[Unit Cost Available?]]="Yes",IFERROR(INDEX(unit_cost,MATCH(Detailed_budget_table[[#This Row],[Cost Item]],cost_item_lookup,0)),""),0)</f>
        <v>0</v>
      </c>
      <c r="J863" s="368">
        <f>IF(H863="Yes",IF(G863="","",INDEX(cost_item_lookup_table[Cost Unit],(MATCH(G863,cost_item_lookup_table[Cost Item],0)))),0)</f>
        <v>0</v>
      </c>
      <c r="K863" s="305"/>
      <c r="L863" s="305"/>
      <c r="M863" s="305"/>
      <c r="N863" s="305"/>
      <c r="O863" s="305"/>
      <c r="P863" s="305"/>
      <c r="Q863" s="305"/>
      <c r="R863" s="305"/>
      <c r="S863" s="305"/>
      <c r="T863" s="305"/>
      <c r="U863" s="307">
        <f t="shared" si="66"/>
        <v>0</v>
      </c>
      <c r="V863" s="307">
        <f t="shared" si="67"/>
        <v>0</v>
      </c>
      <c r="W863" s="307">
        <f t="shared" si="68"/>
        <v>0</v>
      </c>
      <c r="X863" s="307">
        <f t="shared" si="69"/>
        <v>0</v>
      </c>
      <c r="Y863" s="308">
        <f t="shared" si="70"/>
        <v>0</v>
      </c>
      <c r="Z863" s="377">
        <f>SUM(Detailed_budget_table[[#This Row],[Y1 Total Cost Budget Line]:[Y5 Total Cost Budget Line]])</f>
        <v>0</v>
      </c>
    </row>
    <row r="864" spans="2:26" ht="15" customHeight="1">
      <c r="B864" s="302"/>
      <c r="C864" s="71"/>
      <c r="D864" s="71"/>
      <c r="E864" s="71"/>
      <c r="F864" s="71"/>
      <c r="G864" s="71"/>
      <c r="H864" s="71"/>
      <c r="I864" s="368">
        <f>IF(Detailed_budget_table[[#This Row],[Unit Cost Available?]]="Yes",IFERROR(INDEX(unit_cost,MATCH(Detailed_budget_table[[#This Row],[Cost Item]],cost_item_lookup,0)),""),0)</f>
        <v>0</v>
      </c>
      <c r="J864" s="368">
        <f>IF(H864="Yes",IF(G864="","",INDEX(cost_item_lookup_table[Cost Unit],(MATCH(G864,cost_item_lookup_table[Cost Item],0)))),0)</f>
        <v>0</v>
      </c>
      <c r="K864" s="305"/>
      <c r="L864" s="305"/>
      <c r="M864" s="305"/>
      <c r="N864" s="305"/>
      <c r="O864" s="305"/>
      <c r="P864" s="305"/>
      <c r="Q864" s="305"/>
      <c r="R864" s="305"/>
      <c r="S864" s="305"/>
      <c r="T864" s="305"/>
      <c r="U864" s="307">
        <f t="shared" si="66"/>
        <v>0</v>
      </c>
      <c r="V864" s="307">
        <f t="shared" si="67"/>
        <v>0</v>
      </c>
      <c r="W864" s="307">
        <f t="shared" si="68"/>
        <v>0</v>
      </c>
      <c r="X864" s="307">
        <f t="shared" si="69"/>
        <v>0</v>
      </c>
      <c r="Y864" s="308">
        <f t="shared" si="70"/>
        <v>0</v>
      </c>
      <c r="Z864" s="377">
        <f>SUM(Detailed_budget_table[[#This Row],[Y1 Total Cost Budget Line]:[Y5 Total Cost Budget Line]])</f>
        <v>0</v>
      </c>
    </row>
    <row r="865" spans="2:26" ht="15" customHeight="1">
      <c r="B865" s="302"/>
      <c r="C865" s="71"/>
      <c r="D865" s="71"/>
      <c r="E865" s="71"/>
      <c r="F865" s="71"/>
      <c r="G865" s="71"/>
      <c r="H865" s="71"/>
      <c r="I865" s="368">
        <f>IF(Detailed_budget_table[[#This Row],[Unit Cost Available?]]="Yes",IFERROR(INDEX(unit_cost,MATCH(Detailed_budget_table[[#This Row],[Cost Item]],cost_item_lookup,0)),""),0)</f>
        <v>0</v>
      </c>
      <c r="J865" s="368">
        <f>IF(H865="Yes",IF(G865="","",INDEX(cost_item_lookup_table[Cost Unit],(MATCH(G865,cost_item_lookup_table[Cost Item],0)))),0)</f>
        <v>0</v>
      </c>
      <c r="K865" s="305"/>
      <c r="L865" s="305"/>
      <c r="M865" s="305"/>
      <c r="N865" s="305"/>
      <c r="O865" s="305"/>
      <c r="P865" s="305"/>
      <c r="Q865" s="305"/>
      <c r="R865" s="305"/>
      <c r="S865" s="305"/>
      <c r="T865" s="305"/>
      <c r="U865" s="307">
        <f t="shared" si="66"/>
        <v>0</v>
      </c>
      <c r="V865" s="307">
        <f t="shared" si="67"/>
        <v>0</v>
      </c>
      <c r="W865" s="307">
        <f t="shared" si="68"/>
        <v>0</v>
      </c>
      <c r="X865" s="307">
        <f t="shared" si="69"/>
        <v>0</v>
      </c>
      <c r="Y865" s="308">
        <f t="shared" si="70"/>
        <v>0</v>
      </c>
      <c r="Z865" s="377">
        <f>SUM(Detailed_budget_table[[#This Row],[Y1 Total Cost Budget Line]:[Y5 Total Cost Budget Line]])</f>
        <v>0</v>
      </c>
    </row>
    <row r="866" spans="2:26" ht="15" customHeight="1">
      <c r="B866" s="302"/>
      <c r="C866" s="71"/>
      <c r="D866" s="71"/>
      <c r="E866" s="71"/>
      <c r="F866" s="71"/>
      <c r="G866" s="71"/>
      <c r="H866" s="71"/>
      <c r="I866" s="368">
        <f>IF(Detailed_budget_table[[#This Row],[Unit Cost Available?]]="Yes",IFERROR(INDEX(unit_cost,MATCH(Detailed_budget_table[[#This Row],[Cost Item]],cost_item_lookup,0)),""),0)</f>
        <v>0</v>
      </c>
      <c r="J866" s="368">
        <f>IF(H866="Yes",IF(G866="","",INDEX(cost_item_lookup_table[Cost Unit],(MATCH(G866,cost_item_lookup_table[Cost Item],0)))),0)</f>
        <v>0</v>
      </c>
      <c r="K866" s="305"/>
      <c r="L866" s="305"/>
      <c r="M866" s="305"/>
      <c r="N866" s="305"/>
      <c r="O866" s="305"/>
      <c r="P866" s="305"/>
      <c r="Q866" s="305"/>
      <c r="R866" s="305"/>
      <c r="S866" s="305"/>
      <c r="T866" s="305"/>
      <c r="U866" s="307">
        <f t="shared" si="66"/>
        <v>0</v>
      </c>
      <c r="V866" s="307">
        <f t="shared" si="67"/>
        <v>0</v>
      </c>
      <c r="W866" s="307">
        <f t="shared" si="68"/>
        <v>0</v>
      </c>
      <c r="X866" s="307">
        <f t="shared" si="69"/>
        <v>0</v>
      </c>
      <c r="Y866" s="308">
        <f t="shared" si="70"/>
        <v>0</v>
      </c>
      <c r="Z866" s="377">
        <f>SUM(Detailed_budget_table[[#This Row],[Y1 Total Cost Budget Line]:[Y5 Total Cost Budget Line]])</f>
        <v>0</v>
      </c>
    </row>
    <row r="867" spans="2:26" ht="15" customHeight="1">
      <c r="B867" s="302"/>
      <c r="C867" s="71"/>
      <c r="D867" s="71"/>
      <c r="E867" s="71"/>
      <c r="F867" s="71"/>
      <c r="G867" s="71"/>
      <c r="H867" s="71"/>
      <c r="I867" s="368">
        <f>IF(Detailed_budget_table[[#This Row],[Unit Cost Available?]]="Yes",IFERROR(INDEX(unit_cost,MATCH(Detailed_budget_table[[#This Row],[Cost Item]],cost_item_lookup,0)),""),0)</f>
        <v>0</v>
      </c>
      <c r="J867" s="368">
        <f>IF(H867="Yes",IF(G867="","",INDEX(cost_item_lookup_table[Cost Unit],(MATCH(G867,cost_item_lookup_table[Cost Item],0)))),0)</f>
        <v>0</v>
      </c>
      <c r="K867" s="305"/>
      <c r="L867" s="305"/>
      <c r="M867" s="305"/>
      <c r="N867" s="305"/>
      <c r="O867" s="305"/>
      <c r="P867" s="305"/>
      <c r="Q867" s="305"/>
      <c r="R867" s="305"/>
      <c r="S867" s="305"/>
      <c r="T867" s="305"/>
      <c r="U867" s="307">
        <f t="shared" si="66"/>
        <v>0</v>
      </c>
      <c r="V867" s="307">
        <f t="shared" si="67"/>
        <v>0</v>
      </c>
      <c r="W867" s="307">
        <f t="shared" si="68"/>
        <v>0</v>
      </c>
      <c r="X867" s="307">
        <f t="shared" si="69"/>
        <v>0</v>
      </c>
      <c r="Y867" s="308">
        <f t="shared" si="70"/>
        <v>0</v>
      </c>
      <c r="Z867" s="377">
        <f>SUM(Detailed_budget_table[[#This Row],[Y1 Total Cost Budget Line]:[Y5 Total Cost Budget Line]])</f>
        <v>0</v>
      </c>
    </row>
    <row r="868" spans="2:26" ht="15" customHeight="1">
      <c r="B868" s="302"/>
      <c r="C868" s="71"/>
      <c r="D868" s="71"/>
      <c r="E868" s="71"/>
      <c r="F868" s="71"/>
      <c r="G868" s="71"/>
      <c r="H868" s="71"/>
      <c r="I868" s="368">
        <f>IF(Detailed_budget_table[[#This Row],[Unit Cost Available?]]="Yes",IFERROR(INDEX(unit_cost,MATCH(Detailed_budget_table[[#This Row],[Cost Item]],cost_item_lookup,0)),""),0)</f>
        <v>0</v>
      </c>
      <c r="J868" s="368">
        <f>IF(H868="Yes",IF(G868="","",INDEX(cost_item_lookup_table[Cost Unit],(MATCH(G868,cost_item_lookup_table[Cost Item],0)))),0)</f>
        <v>0</v>
      </c>
      <c r="K868" s="305"/>
      <c r="L868" s="305"/>
      <c r="M868" s="305"/>
      <c r="N868" s="305"/>
      <c r="O868" s="305"/>
      <c r="P868" s="305"/>
      <c r="Q868" s="305"/>
      <c r="R868" s="305"/>
      <c r="S868" s="305"/>
      <c r="T868" s="305"/>
      <c r="U868" s="307">
        <f t="shared" si="66"/>
        <v>0</v>
      </c>
      <c r="V868" s="307">
        <f t="shared" si="67"/>
        <v>0</v>
      </c>
      <c r="W868" s="307">
        <f t="shared" si="68"/>
        <v>0</v>
      </c>
      <c r="X868" s="307">
        <f t="shared" si="69"/>
        <v>0</v>
      </c>
      <c r="Y868" s="308">
        <f t="shared" si="70"/>
        <v>0</v>
      </c>
      <c r="Z868" s="377">
        <f>SUM(Detailed_budget_table[[#This Row],[Y1 Total Cost Budget Line]:[Y5 Total Cost Budget Line]])</f>
        <v>0</v>
      </c>
    </row>
    <row r="869" spans="2:26" ht="15" customHeight="1">
      <c r="B869" s="302"/>
      <c r="C869" s="71"/>
      <c r="D869" s="71"/>
      <c r="E869" s="71"/>
      <c r="F869" s="71"/>
      <c r="G869" s="71"/>
      <c r="H869" s="71"/>
      <c r="I869" s="368">
        <f>IF(Detailed_budget_table[[#This Row],[Unit Cost Available?]]="Yes",IFERROR(INDEX(unit_cost,MATCH(Detailed_budget_table[[#This Row],[Cost Item]],cost_item_lookup,0)),""),0)</f>
        <v>0</v>
      </c>
      <c r="J869" s="368">
        <f>IF(H869="Yes",IF(G869="","",INDEX(cost_item_lookup_table[Cost Unit],(MATCH(G869,cost_item_lookup_table[Cost Item],0)))),0)</f>
        <v>0</v>
      </c>
      <c r="K869" s="305"/>
      <c r="L869" s="305"/>
      <c r="M869" s="305"/>
      <c r="N869" s="305"/>
      <c r="O869" s="305"/>
      <c r="P869" s="305"/>
      <c r="Q869" s="305"/>
      <c r="R869" s="305"/>
      <c r="S869" s="305"/>
      <c r="T869" s="305"/>
      <c r="U869" s="307">
        <f t="shared" si="66"/>
        <v>0</v>
      </c>
      <c r="V869" s="307">
        <f t="shared" si="67"/>
        <v>0</v>
      </c>
      <c r="W869" s="307">
        <f t="shared" si="68"/>
        <v>0</v>
      </c>
      <c r="X869" s="307">
        <f t="shared" si="69"/>
        <v>0</v>
      </c>
      <c r="Y869" s="308">
        <f t="shared" si="70"/>
        <v>0</v>
      </c>
      <c r="Z869" s="377">
        <f>SUM(Detailed_budget_table[[#This Row],[Y1 Total Cost Budget Line]:[Y5 Total Cost Budget Line]])</f>
        <v>0</v>
      </c>
    </row>
    <row r="870" spans="2:26" ht="15" customHeight="1">
      <c r="B870" s="302"/>
      <c r="C870" s="71"/>
      <c r="D870" s="71"/>
      <c r="E870" s="71"/>
      <c r="F870" s="71"/>
      <c r="G870" s="71"/>
      <c r="H870" s="71"/>
      <c r="I870" s="368">
        <f>IF(Detailed_budget_table[[#This Row],[Unit Cost Available?]]="Yes",IFERROR(INDEX(unit_cost,MATCH(Detailed_budget_table[[#This Row],[Cost Item]],cost_item_lookup,0)),""),0)</f>
        <v>0</v>
      </c>
      <c r="J870" s="368">
        <f>IF(H870="Yes",IF(G870="","",INDEX(cost_item_lookup_table[Cost Unit],(MATCH(G870,cost_item_lookup_table[Cost Item],0)))),0)</f>
        <v>0</v>
      </c>
      <c r="K870" s="305"/>
      <c r="L870" s="305"/>
      <c r="M870" s="305"/>
      <c r="N870" s="305"/>
      <c r="O870" s="305"/>
      <c r="P870" s="305"/>
      <c r="Q870" s="305"/>
      <c r="R870" s="305"/>
      <c r="S870" s="305"/>
      <c r="T870" s="305"/>
      <c r="U870" s="307">
        <f t="shared" si="66"/>
        <v>0</v>
      </c>
      <c r="V870" s="307">
        <f t="shared" si="67"/>
        <v>0</v>
      </c>
      <c r="W870" s="307">
        <f t="shared" si="68"/>
        <v>0</v>
      </c>
      <c r="X870" s="307">
        <f t="shared" si="69"/>
        <v>0</v>
      </c>
      <c r="Y870" s="308">
        <f t="shared" si="70"/>
        <v>0</v>
      </c>
      <c r="Z870" s="377">
        <f>SUM(Detailed_budget_table[[#This Row],[Y1 Total Cost Budget Line]:[Y5 Total Cost Budget Line]])</f>
        <v>0</v>
      </c>
    </row>
    <row r="871" spans="2:26" ht="15" customHeight="1">
      <c r="B871" s="302"/>
      <c r="C871" s="71"/>
      <c r="D871" s="71"/>
      <c r="E871" s="71"/>
      <c r="F871" s="71"/>
      <c r="G871" s="71"/>
      <c r="H871" s="71"/>
      <c r="I871" s="368">
        <f>IF(Detailed_budget_table[[#This Row],[Unit Cost Available?]]="Yes",IFERROR(INDEX(unit_cost,MATCH(Detailed_budget_table[[#This Row],[Cost Item]],cost_item_lookup,0)),""),0)</f>
        <v>0</v>
      </c>
      <c r="J871" s="368">
        <f>IF(H871="Yes",IF(G871="","",INDEX(cost_item_lookup_table[Cost Unit],(MATCH(G871,cost_item_lookup_table[Cost Item],0)))),0)</f>
        <v>0</v>
      </c>
      <c r="K871" s="305"/>
      <c r="L871" s="305"/>
      <c r="M871" s="305"/>
      <c r="N871" s="305"/>
      <c r="O871" s="305"/>
      <c r="P871" s="305"/>
      <c r="Q871" s="305"/>
      <c r="R871" s="305"/>
      <c r="S871" s="305"/>
      <c r="T871" s="305"/>
      <c r="U871" s="307">
        <f t="shared" si="66"/>
        <v>0</v>
      </c>
      <c r="V871" s="307">
        <f t="shared" si="67"/>
        <v>0</v>
      </c>
      <c r="W871" s="307">
        <f t="shared" si="68"/>
        <v>0</v>
      </c>
      <c r="X871" s="307">
        <f t="shared" si="69"/>
        <v>0</v>
      </c>
      <c r="Y871" s="308">
        <f t="shared" si="70"/>
        <v>0</v>
      </c>
      <c r="Z871" s="377">
        <f>SUM(Detailed_budget_table[[#This Row],[Y1 Total Cost Budget Line]:[Y5 Total Cost Budget Line]])</f>
        <v>0</v>
      </c>
    </row>
    <row r="872" spans="2:26" ht="15" customHeight="1">
      <c r="B872" s="302"/>
      <c r="C872" s="71"/>
      <c r="D872" s="71"/>
      <c r="E872" s="71"/>
      <c r="F872" s="71"/>
      <c r="G872" s="71"/>
      <c r="H872" s="71"/>
      <c r="I872" s="368">
        <f>IF(Detailed_budget_table[[#This Row],[Unit Cost Available?]]="Yes",IFERROR(INDEX(unit_cost,MATCH(Detailed_budget_table[[#This Row],[Cost Item]],cost_item_lookup,0)),""),0)</f>
        <v>0</v>
      </c>
      <c r="J872" s="368">
        <f>IF(H872="Yes",IF(G872="","",INDEX(cost_item_lookup_table[Cost Unit],(MATCH(G872,cost_item_lookup_table[Cost Item],0)))),0)</f>
        <v>0</v>
      </c>
      <c r="K872" s="305"/>
      <c r="L872" s="305"/>
      <c r="M872" s="305"/>
      <c r="N872" s="305"/>
      <c r="O872" s="305"/>
      <c r="P872" s="305"/>
      <c r="Q872" s="305"/>
      <c r="R872" s="305"/>
      <c r="S872" s="305"/>
      <c r="T872" s="305"/>
      <c r="U872" s="307">
        <f t="shared" si="66"/>
        <v>0</v>
      </c>
      <c r="V872" s="307">
        <f t="shared" si="67"/>
        <v>0</v>
      </c>
      <c r="W872" s="307">
        <f t="shared" si="68"/>
        <v>0</v>
      </c>
      <c r="X872" s="307">
        <f t="shared" si="69"/>
        <v>0</v>
      </c>
      <c r="Y872" s="308">
        <f t="shared" si="70"/>
        <v>0</v>
      </c>
      <c r="Z872" s="377">
        <f>SUM(Detailed_budget_table[[#This Row],[Y1 Total Cost Budget Line]:[Y5 Total Cost Budget Line]])</f>
        <v>0</v>
      </c>
    </row>
    <row r="873" spans="2:26" ht="15" customHeight="1">
      <c r="B873" s="302"/>
      <c r="C873" s="71"/>
      <c r="D873" s="71"/>
      <c r="E873" s="71"/>
      <c r="F873" s="71"/>
      <c r="G873" s="71"/>
      <c r="H873" s="71"/>
      <c r="I873" s="368">
        <f>IF(Detailed_budget_table[[#This Row],[Unit Cost Available?]]="Yes",IFERROR(INDEX(unit_cost,MATCH(Detailed_budget_table[[#This Row],[Cost Item]],cost_item_lookup,0)),""),0)</f>
        <v>0</v>
      </c>
      <c r="J873" s="368">
        <f>IF(H873="Yes",IF(G873="","",INDEX(cost_item_lookup_table[Cost Unit],(MATCH(G873,cost_item_lookup_table[Cost Item],0)))),0)</f>
        <v>0</v>
      </c>
      <c r="K873" s="305"/>
      <c r="L873" s="305"/>
      <c r="M873" s="305"/>
      <c r="N873" s="305"/>
      <c r="O873" s="305"/>
      <c r="P873" s="305"/>
      <c r="Q873" s="305"/>
      <c r="R873" s="305"/>
      <c r="S873" s="305"/>
      <c r="T873" s="305"/>
      <c r="U873" s="307">
        <f t="shared" si="66"/>
        <v>0</v>
      </c>
      <c r="V873" s="307">
        <f t="shared" si="67"/>
        <v>0</v>
      </c>
      <c r="W873" s="307">
        <f t="shared" si="68"/>
        <v>0</v>
      </c>
      <c r="X873" s="307">
        <f t="shared" si="69"/>
        <v>0</v>
      </c>
      <c r="Y873" s="308">
        <f t="shared" si="70"/>
        <v>0</v>
      </c>
      <c r="Z873" s="377">
        <f>SUM(Detailed_budget_table[[#This Row],[Y1 Total Cost Budget Line]:[Y5 Total Cost Budget Line]])</f>
        <v>0</v>
      </c>
    </row>
    <row r="874" spans="2:26" ht="15" customHeight="1">
      <c r="B874" s="302"/>
      <c r="C874" s="71"/>
      <c r="D874" s="71"/>
      <c r="E874" s="71"/>
      <c r="F874" s="71"/>
      <c r="G874" s="71"/>
      <c r="H874" s="71"/>
      <c r="I874" s="368">
        <f>IF(Detailed_budget_table[[#This Row],[Unit Cost Available?]]="Yes",IFERROR(INDEX(unit_cost,MATCH(Detailed_budget_table[[#This Row],[Cost Item]],cost_item_lookup,0)),""),0)</f>
        <v>0</v>
      </c>
      <c r="J874" s="368">
        <f>IF(H874="Yes",IF(G874="","",INDEX(cost_item_lookup_table[Cost Unit],(MATCH(G874,cost_item_lookup_table[Cost Item],0)))),0)</f>
        <v>0</v>
      </c>
      <c r="K874" s="305"/>
      <c r="L874" s="305"/>
      <c r="M874" s="305"/>
      <c r="N874" s="305"/>
      <c r="O874" s="305"/>
      <c r="P874" s="305"/>
      <c r="Q874" s="305"/>
      <c r="R874" s="305"/>
      <c r="S874" s="305"/>
      <c r="T874" s="305"/>
      <c r="U874" s="307">
        <f t="shared" si="66"/>
        <v>0</v>
      </c>
      <c r="V874" s="307">
        <f t="shared" si="67"/>
        <v>0</v>
      </c>
      <c r="W874" s="307">
        <f t="shared" si="68"/>
        <v>0</v>
      </c>
      <c r="X874" s="307">
        <f t="shared" si="69"/>
        <v>0</v>
      </c>
      <c r="Y874" s="308">
        <f t="shared" si="70"/>
        <v>0</v>
      </c>
      <c r="Z874" s="377">
        <f>SUM(Detailed_budget_table[[#This Row],[Y1 Total Cost Budget Line]:[Y5 Total Cost Budget Line]])</f>
        <v>0</v>
      </c>
    </row>
    <row r="875" spans="2:26" ht="15" customHeight="1">
      <c r="B875" s="302"/>
      <c r="C875" s="71"/>
      <c r="D875" s="71"/>
      <c r="E875" s="71"/>
      <c r="F875" s="71"/>
      <c r="G875" s="71"/>
      <c r="H875" s="71"/>
      <c r="I875" s="368">
        <f>IF(Detailed_budget_table[[#This Row],[Unit Cost Available?]]="Yes",IFERROR(INDEX(unit_cost,MATCH(Detailed_budget_table[[#This Row],[Cost Item]],cost_item_lookup,0)),""),0)</f>
        <v>0</v>
      </c>
      <c r="J875" s="368">
        <f>IF(H875="Yes",IF(G875="","",INDEX(cost_item_lookup_table[Cost Unit],(MATCH(G875,cost_item_lookup_table[Cost Item],0)))),0)</f>
        <v>0</v>
      </c>
      <c r="K875" s="305"/>
      <c r="L875" s="305"/>
      <c r="M875" s="305"/>
      <c r="N875" s="305"/>
      <c r="O875" s="305"/>
      <c r="P875" s="305"/>
      <c r="Q875" s="305"/>
      <c r="R875" s="305"/>
      <c r="S875" s="305"/>
      <c r="T875" s="305"/>
      <c r="U875" s="307">
        <f t="shared" si="66"/>
        <v>0</v>
      </c>
      <c r="V875" s="307">
        <f t="shared" si="67"/>
        <v>0</v>
      </c>
      <c r="W875" s="307">
        <f t="shared" si="68"/>
        <v>0</v>
      </c>
      <c r="X875" s="307">
        <f t="shared" si="69"/>
        <v>0</v>
      </c>
      <c r="Y875" s="308">
        <f t="shared" si="70"/>
        <v>0</v>
      </c>
      <c r="Z875" s="377">
        <f>SUM(Detailed_budget_table[[#This Row],[Y1 Total Cost Budget Line]:[Y5 Total Cost Budget Line]])</f>
        <v>0</v>
      </c>
    </row>
    <row r="876" spans="2:26" ht="15" customHeight="1">
      <c r="B876" s="302"/>
      <c r="C876" s="71"/>
      <c r="D876" s="71"/>
      <c r="E876" s="71"/>
      <c r="F876" s="71"/>
      <c r="G876" s="71"/>
      <c r="H876" s="71"/>
      <c r="I876" s="368">
        <f>IF(Detailed_budget_table[[#This Row],[Unit Cost Available?]]="Yes",IFERROR(INDEX(unit_cost,MATCH(Detailed_budget_table[[#This Row],[Cost Item]],cost_item_lookup,0)),""),0)</f>
        <v>0</v>
      </c>
      <c r="J876" s="368">
        <f>IF(H876="Yes",IF(G876="","",INDEX(cost_item_lookup_table[Cost Unit],(MATCH(G876,cost_item_lookup_table[Cost Item],0)))),0)</f>
        <v>0</v>
      </c>
      <c r="K876" s="305"/>
      <c r="L876" s="305"/>
      <c r="M876" s="305"/>
      <c r="N876" s="305"/>
      <c r="O876" s="305"/>
      <c r="P876" s="305"/>
      <c r="Q876" s="305"/>
      <c r="R876" s="305"/>
      <c r="S876" s="305"/>
      <c r="T876" s="305"/>
      <c r="U876" s="307">
        <f t="shared" si="66"/>
        <v>0</v>
      </c>
      <c r="V876" s="307">
        <f t="shared" si="67"/>
        <v>0</v>
      </c>
      <c r="W876" s="307">
        <f t="shared" si="68"/>
        <v>0</v>
      </c>
      <c r="X876" s="307">
        <f t="shared" si="69"/>
        <v>0</v>
      </c>
      <c r="Y876" s="308">
        <f t="shared" si="70"/>
        <v>0</v>
      </c>
      <c r="Z876" s="377">
        <f>SUM(Detailed_budget_table[[#This Row],[Y1 Total Cost Budget Line]:[Y5 Total Cost Budget Line]])</f>
        <v>0</v>
      </c>
    </row>
    <row r="877" spans="2:26" ht="15" customHeight="1">
      <c r="B877" s="302"/>
      <c r="C877" s="71"/>
      <c r="D877" s="71"/>
      <c r="E877" s="71"/>
      <c r="F877" s="71"/>
      <c r="G877" s="71"/>
      <c r="H877" s="71"/>
      <c r="I877" s="368">
        <f>IF(Detailed_budget_table[[#This Row],[Unit Cost Available?]]="Yes",IFERROR(INDEX(unit_cost,MATCH(Detailed_budget_table[[#This Row],[Cost Item]],cost_item_lookup,0)),""),0)</f>
        <v>0</v>
      </c>
      <c r="J877" s="368">
        <f>IF(H877="Yes",IF(G877="","",INDEX(cost_item_lookup_table[Cost Unit],(MATCH(G877,cost_item_lookup_table[Cost Item],0)))),0)</f>
        <v>0</v>
      </c>
      <c r="K877" s="305"/>
      <c r="L877" s="305"/>
      <c r="M877" s="305"/>
      <c r="N877" s="305"/>
      <c r="O877" s="305"/>
      <c r="P877" s="305"/>
      <c r="Q877" s="305"/>
      <c r="R877" s="305"/>
      <c r="S877" s="305"/>
      <c r="T877" s="305"/>
      <c r="U877" s="307">
        <f t="shared" si="66"/>
        <v>0</v>
      </c>
      <c r="V877" s="307">
        <f t="shared" si="67"/>
        <v>0</v>
      </c>
      <c r="W877" s="307">
        <f t="shared" si="68"/>
        <v>0</v>
      </c>
      <c r="X877" s="307">
        <f t="shared" si="69"/>
        <v>0</v>
      </c>
      <c r="Y877" s="308">
        <f t="shared" si="70"/>
        <v>0</v>
      </c>
      <c r="Z877" s="377">
        <f>SUM(Detailed_budget_table[[#This Row],[Y1 Total Cost Budget Line]:[Y5 Total Cost Budget Line]])</f>
        <v>0</v>
      </c>
    </row>
    <row r="878" spans="2:26" ht="15" customHeight="1">
      <c r="B878" s="302"/>
      <c r="C878" s="71"/>
      <c r="D878" s="71"/>
      <c r="E878" s="71"/>
      <c r="F878" s="71"/>
      <c r="G878" s="71"/>
      <c r="H878" s="71"/>
      <c r="I878" s="368">
        <f>IF(Detailed_budget_table[[#This Row],[Unit Cost Available?]]="Yes",IFERROR(INDEX(unit_cost,MATCH(Detailed_budget_table[[#This Row],[Cost Item]],cost_item_lookup,0)),""),0)</f>
        <v>0</v>
      </c>
      <c r="J878" s="368">
        <f>IF(H878="Yes",IF(G878="","",INDEX(cost_item_lookup_table[Cost Unit],(MATCH(G878,cost_item_lookup_table[Cost Item],0)))),0)</f>
        <v>0</v>
      </c>
      <c r="K878" s="305"/>
      <c r="L878" s="305"/>
      <c r="M878" s="305"/>
      <c r="N878" s="305"/>
      <c r="O878" s="305"/>
      <c r="P878" s="305"/>
      <c r="Q878" s="305"/>
      <c r="R878" s="305"/>
      <c r="S878" s="305"/>
      <c r="T878" s="305"/>
      <c r="U878" s="307">
        <f t="shared" si="66"/>
        <v>0</v>
      </c>
      <c r="V878" s="307">
        <f t="shared" si="67"/>
        <v>0</v>
      </c>
      <c r="W878" s="307">
        <f t="shared" si="68"/>
        <v>0</v>
      </c>
      <c r="X878" s="307">
        <f t="shared" si="69"/>
        <v>0</v>
      </c>
      <c r="Y878" s="308">
        <f t="shared" si="70"/>
        <v>0</v>
      </c>
      <c r="Z878" s="377">
        <f>SUM(Detailed_budget_table[[#This Row],[Y1 Total Cost Budget Line]:[Y5 Total Cost Budget Line]])</f>
        <v>0</v>
      </c>
    </row>
    <row r="879" spans="2:26" ht="15" customHeight="1">
      <c r="B879" s="302"/>
      <c r="C879" s="71"/>
      <c r="D879" s="71"/>
      <c r="E879" s="71"/>
      <c r="F879" s="71"/>
      <c r="G879" s="71"/>
      <c r="H879" s="71"/>
      <c r="I879" s="368">
        <f>IF(Detailed_budget_table[[#This Row],[Unit Cost Available?]]="Yes",IFERROR(INDEX(unit_cost,MATCH(Detailed_budget_table[[#This Row],[Cost Item]],cost_item_lookup,0)),""),0)</f>
        <v>0</v>
      </c>
      <c r="J879" s="368">
        <f>IF(H879="Yes",IF(G879="","",INDEX(cost_item_lookup_table[Cost Unit],(MATCH(G879,cost_item_lookup_table[Cost Item],0)))),0)</f>
        <v>0</v>
      </c>
      <c r="K879" s="305"/>
      <c r="L879" s="305"/>
      <c r="M879" s="305"/>
      <c r="N879" s="305"/>
      <c r="O879" s="305"/>
      <c r="P879" s="305"/>
      <c r="Q879" s="305"/>
      <c r="R879" s="305"/>
      <c r="S879" s="305"/>
      <c r="T879" s="305"/>
      <c r="U879" s="307">
        <f t="shared" si="66"/>
        <v>0</v>
      </c>
      <c r="V879" s="307">
        <f t="shared" si="67"/>
        <v>0</v>
      </c>
      <c r="W879" s="307">
        <f t="shared" si="68"/>
        <v>0</v>
      </c>
      <c r="X879" s="307">
        <f t="shared" si="69"/>
        <v>0</v>
      </c>
      <c r="Y879" s="308">
        <f t="shared" si="70"/>
        <v>0</v>
      </c>
      <c r="Z879" s="377">
        <f>SUM(Detailed_budget_table[[#This Row],[Y1 Total Cost Budget Line]:[Y5 Total Cost Budget Line]])</f>
        <v>0</v>
      </c>
    </row>
    <row r="880" spans="2:26" ht="15" customHeight="1">
      <c r="B880" s="302"/>
      <c r="C880" s="71"/>
      <c r="D880" s="71"/>
      <c r="E880" s="71"/>
      <c r="F880" s="71"/>
      <c r="G880" s="71"/>
      <c r="H880" s="71"/>
      <c r="I880" s="368">
        <f>IF(Detailed_budget_table[[#This Row],[Unit Cost Available?]]="Yes",IFERROR(INDEX(unit_cost,MATCH(Detailed_budget_table[[#This Row],[Cost Item]],cost_item_lookup,0)),""),0)</f>
        <v>0</v>
      </c>
      <c r="J880" s="368">
        <f>IF(H880="Yes",IF(G880="","",INDEX(cost_item_lookup_table[Cost Unit],(MATCH(G880,cost_item_lookup_table[Cost Item],0)))),0)</f>
        <v>0</v>
      </c>
      <c r="K880" s="305"/>
      <c r="L880" s="305"/>
      <c r="M880" s="305"/>
      <c r="N880" s="305"/>
      <c r="O880" s="305"/>
      <c r="P880" s="305"/>
      <c r="Q880" s="305"/>
      <c r="R880" s="305"/>
      <c r="S880" s="305"/>
      <c r="T880" s="305"/>
      <c r="U880" s="307">
        <f t="shared" si="66"/>
        <v>0</v>
      </c>
      <c r="V880" s="307">
        <f t="shared" si="67"/>
        <v>0</v>
      </c>
      <c r="W880" s="307">
        <f t="shared" si="68"/>
        <v>0</v>
      </c>
      <c r="X880" s="307">
        <f t="shared" si="69"/>
        <v>0</v>
      </c>
      <c r="Y880" s="308">
        <f t="shared" si="70"/>
        <v>0</v>
      </c>
      <c r="Z880" s="377">
        <f>SUM(Detailed_budget_table[[#This Row],[Y1 Total Cost Budget Line]:[Y5 Total Cost Budget Line]])</f>
        <v>0</v>
      </c>
    </row>
    <row r="881" spans="2:26" ht="15" customHeight="1">
      <c r="B881" s="302"/>
      <c r="C881" s="71"/>
      <c r="D881" s="71"/>
      <c r="E881" s="71"/>
      <c r="F881" s="71"/>
      <c r="G881" s="71"/>
      <c r="H881" s="71"/>
      <c r="I881" s="368">
        <f>IF(Detailed_budget_table[[#This Row],[Unit Cost Available?]]="Yes",IFERROR(INDEX(unit_cost,MATCH(Detailed_budget_table[[#This Row],[Cost Item]],cost_item_lookup,0)),""),0)</f>
        <v>0</v>
      </c>
      <c r="J881" s="368">
        <f>IF(H881="Yes",IF(G881="","",INDEX(cost_item_lookup_table[Cost Unit],(MATCH(G881,cost_item_lookup_table[Cost Item],0)))),0)</f>
        <v>0</v>
      </c>
      <c r="K881" s="305"/>
      <c r="L881" s="305"/>
      <c r="M881" s="305"/>
      <c r="N881" s="305"/>
      <c r="O881" s="305"/>
      <c r="P881" s="305"/>
      <c r="Q881" s="305"/>
      <c r="R881" s="305"/>
      <c r="S881" s="305"/>
      <c r="T881" s="305"/>
      <c r="U881" s="307">
        <f t="shared" si="66"/>
        <v>0</v>
      </c>
      <c r="V881" s="307">
        <f t="shared" si="67"/>
        <v>0</v>
      </c>
      <c r="W881" s="307">
        <f t="shared" si="68"/>
        <v>0</v>
      </c>
      <c r="X881" s="307">
        <f t="shared" si="69"/>
        <v>0</v>
      </c>
      <c r="Y881" s="308">
        <f t="shared" si="70"/>
        <v>0</v>
      </c>
      <c r="Z881" s="377">
        <f>SUM(Detailed_budget_table[[#This Row],[Y1 Total Cost Budget Line]:[Y5 Total Cost Budget Line]])</f>
        <v>0</v>
      </c>
    </row>
    <row r="882" spans="2:26" ht="15" customHeight="1">
      <c r="B882" s="302"/>
      <c r="C882" s="71"/>
      <c r="D882" s="71"/>
      <c r="E882" s="71"/>
      <c r="F882" s="71"/>
      <c r="G882" s="71"/>
      <c r="H882" s="71"/>
      <c r="I882" s="368">
        <f>IF(Detailed_budget_table[[#This Row],[Unit Cost Available?]]="Yes",IFERROR(INDEX(unit_cost,MATCH(Detailed_budget_table[[#This Row],[Cost Item]],cost_item_lookup,0)),""),0)</f>
        <v>0</v>
      </c>
      <c r="J882" s="368">
        <f>IF(H882="Yes",IF(G882="","",INDEX(cost_item_lookup_table[Cost Unit],(MATCH(G882,cost_item_lookup_table[Cost Item],0)))),0)</f>
        <v>0</v>
      </c>
      <c r="K882" s="305"/>
      <c r="L882" s="305"/>
      <c r="M882" s="305"/>
      <c r="N882" s="305"/>
      <c r="O882" s="305"/>
      <c r="P882" s="305"/>
      <c r="Q882" s="305"/>
      <c r="R882" s="305"/>
      <c r="S882" s="305"/>
      <c r="T882" s="305"/>
      <c r="U882" s="307">
        <f t="shared" si="66"/>
        <v>0</v>
      </c>
      <c r="V882" s="307">
        <f t="shared" si="67"/>
        <v>0</v>
      </c>
      <c r="W882" s="307">
        <f t="shared" si="68"/>
        <v>0</v>
      </c>
      <c r="X882" s="307">
        <f t="shared" si="69"/>
        <v>0</v>
      </c>
      <c r="Y882" s="308">
        <f t="shared" si="70"/>
        <v>0</v>
      </c>
      <c r="Z882" s="377">
        <f>SUM(Detailed_budget_table[[#This Row],[Y1 Total Cost Budget Line]:[Y5 Total Cost Budget Line]])</f>
        <v>0</v>
      </c>
    </row>
    <row r="883" spans="2:26" ht="15" customHeight="1">
      <c r="B883" s="302"/>
      <c r="C883" s="71"/>
      <c r="D883" s="71"/>
      <c r="E883" s="71"/>
      <c r="F883" s="71"/>
      <c r="G883" s="71"/>
      <c r="H883" s="71"/>
      <c r="I883" s="368">
        <f>IF(Detailed_budget_table[[#This Row],[Unit Cost Available?]]="Yes",IFERROR(INDEX(unit_cost,MATCH(Detailed_budget_table[[#This Row],[Cost Item]],cost_item_lookup,0)),""),0)</f>
        <v>0</v>
      </c>
      <c r="J883" s="368">
        <f>IF(H883="Yes",IF(G883="","",INDEX(cost_item_lookup_table[Cost Unit],(MATCH(G883,cost_item_lookup_table[Cost Item],0)))),0)</f>
        <v>0</v>
      </c>
      <c r="K883" s="305"/>
      <c r="L883" s="305"/>
      <c r="M883" s="305"/>
      <c r="N883" s="305"/>
      <c r="O883" s="305"/>
      <c r="P883" s="305"/>
      <c r="Q883" s="305"/>
      <c r="R883" s="305"/>
      <c r="S883" s="305"/>
      <c r="T883" s="305"/>
      <c r="U883" s="307">
        <f t="shared" si="66"/>
        <v>0</v>
      </c>
      <c r="V883" s="307">
        <f t="shared" si="67"/>
        <v>0</v>
      </c>
      <c r="W883" s="307">
        <f t="shared" si="68"/>
        <v>0</v>
      </c>
      <c r="X883" s="307">
        <f t="shared" si="69"/>
        <v>0</v>
      </c>
      <c r="Y883" s="308">
        <f t="shared" si="70"/>
        <v>0</v>
      </c>
      <c r="Z883" s="377">
        <f>SUM(Detailed_budget_table[[#This Row],[Y1 Total Cost Budget Line]:[Y5 Total Cost Budget Line]])</f>
        <v>0</v>
      </c>
    </row>
    <row r="884" spans="2:26" ht="15" customHeight="1">
      <c r="B884" s="302"/>
      <c r="C884" s="71"/>
      <c r="D884" s="71"/>
      <c r="E884" s="71"/>
      <c r="F884" s="71"/>
      <c r="G884" s="71"/>
      <c r="H884" s="71"/>
      <c r="I884" s="368">
        <f>IF(Detailed_budget_table[[#This Row],[Unit Cost Available?]]="Yes",IFERROR(INDEX(unit_cost,MATCH(Detailed_budget_table[[#This Row],[Cost Item]],cost_item_lookup,0)),""),0)</f>
        <v>0</v>
      </c>
      <c r="J884" s="368">
        <f>IF(H884="Yes",IF(G884="","",INDEX(cost_item_lookup_table[Cost Unit],(MATCH(G884,cost_item_lookup_table[Cost Item],0)))),0)</f>
        <v>0</v>
      </c>
      <c r="K884" s="305"/>
      <c r="L884" s="305"/>
      <c r="M884" s="305"/>
      <c r="N884" s="305"/>
      <c r="O884" s="305"/>
      <c r="P884" s="305"/>
      <c r="Q884" s="305"/>
      <c r="R884" s="305"/>
      <c r="S884" s="305"/>
      <c r="T884" s="305"/>
      <c r="U884" s="307">
        <f t="shared" si="66"/>
        <v>0</v>
      </c>
      <c r="V884" s="307">
        <f t="shared" si="67"/>
        <v>0</v>
      </c>
      <c r="W884" s="307">
        <f t="shared" si="68"/>
        <v>0</v>
      </c>
      <c r="X884" s="307">
        <f t="shared" si="69"/>
        <v>0</v>
      </c>
      <c r="Y884" s="308">
        <f t="shared" si="70"/>
        <v>0</v>
      </c>
      <c r="Z884" s="377">
        <f>SUM(Detailed_budget_table[[#This Row],[Y1 Total Cost Budget Line]:[Y5 Total Cost Budget Line]])</f>
        <v>0</v>
      </c>
    </row>
    <row r="885" spans="2:26" ht="15" customHeight="1">
      <c r="B885" s="302"/>
      <c r="C885" s="71"/>
      <c r="D885" s="71"/>
      <c r="E885" s="71"/>
      <c r="F885" s="71"/>
      <c r="G885" s="71"/>
      <c r="H885" s="71"/>
      <c r="I885" s="368">
        <f>IF(Detailed_budget_table[[#This Row],[Unit Cost Available?]]="Yes",IFERROR(INDEX(unit_cost,MATCH(Detailed_budget_table[[#This Row],[Cost Item]],cost_item_lookup,0)),""),0)</f>
        <v>0</v>
      </c>
      <c r="J885" s="368">
        <f>IF(H885="Yes",IF(G885="","",INDEX(cost_item_lookup_table[Cost Unit],(MATCH(G885,cost_item_lookup_table[Cost Item],0)))),0)</f>
        <v>0</v>
      </c>
      <c r="K885" s="305"/>
      <c r="L885" s="305"/>
      <c r="M885" s="305"/>
      <c r="N885" s="305"/>
      <c r="O885" s="305"/>
      <c r="P885" s="305"/>
      <c r="Q885" s="305"/>
      <c r="R885" s="305"/>
      <c r="S885" s="305"/>
      <c r="T885" s="305"/>
      <c r="U885" s="307">
        <f t="shared" si="66"/>
        <v>0</v>
      </c>
      <c r="V885" s="307">
        <f t="shared" si="67"/>
        <v>0</v>
      </c>
      <c r="W885" s="307">
        <f t="shared" si="68"/>
        <v>0</v>
      </c>
      <c r="X885" s="307">
        <f t="shared" si="69"/>
        <v>0</v>
      </c>
      <c r="Y885" s="308">
        <f t="shared" si="70"/>
        <v>0</v>
      </c>
      <c r="Z885" s="377">
        <f>SUM(Detailed_budget_table[[#This Row],[Y1 Total Cost Budget Line]:[Y5 Total Cost Budget Line]])</f>
        <v>0</v>
      </c>
    </row>
    <row r="886" spans="2:26" ht="15" customHeight="1">
      <c r="B886" s="302"/>
      <c r="C886" s="71"/>
      <c r="D886" s="71"/>
      <c r="E886" s="71"/>
      <c r="F886" s="71"/>
      <c r="G886" s="71"/>
      <c r="H886" s="71"/>
      <c r="I886" s="368">
        <f>IF(Detailed_budget_table[[#This Row],[Unit Cost Available?]]="Yes",IFERROR(INDEX(unit_cost,MATCH(Detailed_budget_table[[#This Row],[Cost Item]],cost_item_lookup,0)),""),0)</f>
        <v>0</v>
      </c>
      <c r="J886" s="368">
        <f>IF(H886="Yes",IF(G886="","",INDEX(cost_item_lookup_table[Cost Unit],(MATCH(G886,cost_item_lookup_table[Cost Item],0)))),0)</f>
        <v>0</v>
      </c>
      <c r="K886" s="305"/>
      <c r="L886" s="305"/>
      <c r="M886" s="305"/>
      <c r="N886" s="305"/>
      <c r="O886" s="305"/>
      <c r="P886" s="305"/>
      <c r="Q886" s="305"/>
      <c r="R886" s="305"/>
      <c r="S886" s="305"/>
      <c r="T886" s="305"/>
      <c r="U886" s="307">
        <f t="shared" si="66"/>
        <v>0</v>
      </c>
      <c r="V886" s="307">
        <f t="shared" si="67"/>
        <v>0</v>
      </c>
      <c r="W886" s="307">
        <f t="shared" si="68"/>
        <v>0</v>
      </c>
      <c r="X886" s="307">
        <f t="shared" si="69"/>
        <v>0</v>
      </c>
      <c r="Y886" s="308">
        <f t="shared" si="70"/>
        <v>0</v>
      </c>
      <c r="Z886" s="377">
        <f>SUM(Detailed_budget_table[[#This Row],[Y1 Total Cost Budget Line]:[Y5 Total Cost Budget Line]])</f>
        <v>0</v>
      </c>
    </row>
    <row r="887" spans="2:26" ht="15" customHeight="1">
      <c r="B887" s="302"/>
      <c r="C887" s="71"/>
      <c r="D887" s="71"/>
      <c r="E887" s="71"/>
      <c r="F887" s="71"/>
      <c r="G887" s="71"/>
      <c r="H887" s="71"/>
      <c r="I887" s="368">
        <f>IF(Detailed_budget_table[[#This Row],[Unit Cost Available?]]="Yes",IFERROR(INDEX(unit_cost,MATCH(Detailed_budget_table[[#This Row],[Cost Item]],cost_item_lookup,0)),""),0)</f>
        <v>0</v>
      </c>
      <c r="J887" s="368">
        <f>IF(H887="Yes",IF(G887="","",INDEX(cost_item_lookup_table[Cost Unit],(MATCH(G887,cost_item_lookup_table[Cost Item],0)))),0)</f>
        <v>0</v>
      </c>
      <c r="K887" s="305"/>
      <c r="L887" s="305"/>
      <c r="M887" s="305"/>
      <c r="N887" s="305"/>
      <c r="O887" s="305"/>
      <c r="P887" s="305"/>
      <c r="Q887" s="305"/>
      <c r="R887" s="305"/>
      <c r="S887" s="305"/>
      <c r="T887" s="305"/>
      <c r="U887" s="307">
        <f t="shared" si="66"/>
        <v>0</v>
      </c>
      <c r="V887" s="307">
        <f t="shared" si="67"/>
        <v>0</v>
      </c>
      <c r="W887" s="307">
        <f t="shared" si="68"/>
        <v>0</v>
      </c>
      <c r="X887" s="307">
        <f t="shared" si="69"/>
        <v>0</v>
      </c>
      <c r="Y887" s="308">
        <f t="shared" si="70"/>
        <v>0</v>
      </c>
      <c r="Z887" s="377">
        <f>SUM(Detailed_budget_table[[#This Row],[Y1 Total Cost Budget Line]:[Y5 Total Cost Budget Line]])</f>
        <v>0</v>
      </c>
    </row>
    <row r="888" spans="2:26" ht="15" customHeight="1">
      <c r="B888" s="302"/>
      <c r="C888" s="71"/>
      <c r="D888" s="71"/>
      <c r="E888" s="71"/>
      <c r="F888" s="71"/>
      <c r="G888" s="71"/>
      <c r="H888" s="71"/>
      <c r="I888" s="368">
        <f>IF(Detailed_budget_table[[#This Row],[Unit Cost Available?]]="Yes",IFERROR(INDEX(unit_cost,MATCH(Detailed_budget_table[[#This Row],[Cost Item]],cost_item_lookup,0)),""),0)</f>
        <v>0</v>
      </c>
      <c r="J888" s="368">
        <f>IF(H888="Yes",IF(G888="","",INDEX(cost_item_lookup_table[Cost Unit],(MATCH(G888,cost_item_lookup_table[Cost Item],0)))),0)</f>
        <v>0</v>
      </c>
      <c r="K888" s="305"/>
      <c r="L888" s="305"/>
      <c r="M888" s="305"/>
      <c r="N888" s="305"/>
      <c r="O888" s="305"/>
      <c r="P888" s="305"/>
      <c r="Q888" s="305"/>
      <c r="R888" s="305"/>
      <c r="S888" s="305"/>
      <c r="T888" s="305"/>
      <c r="U888" s="307">
        <f t="shared" si="66"/>
        <v>0</v>
      </c>
      <c r="V888" s="307">
        <f t="shared" si="67"/>
        <v>0</v>
      </c>
      <c r="W888" s="307">
        <f t="shared" si="68"/>
        <v>0</v>
      </c>
      <c r="X888" s="307">
        <f t="shared" si="69"/>
        <v>0</v>
      </c>
      <c r="Y888" s="308">
        <f t="shared" si="70"/>
        <v>0</v>
      </c>
      <c r="Z888" s="377">
        <f>SUM(Detailed_budget_table[[#This Row],[Y1 Total Cost Budget Line]:[Y5 Total Cost Budget Line]])</f>
        <v>0</v>
      </c>
    </row>
    <row r="889" spans="2:26" ht="15" customHeight="1">
      <c r="B889" s="302"/>
      <c r="C889" s="71"/>
      <c r="D889" s="71"/>
      <c r="E889" s="71"/>
      <c r="F889" s="71"/>
      <c r="G889" s="71"/>
      <c r="H889" s="71"/>
      <c r="I889" s="368">
        <f>IF(Detailed_budget_table[[#This Row],[Unit Cost Available?]]="Yes",IFERROR(INDEX(unit_cost,MATCH(Detailed_budget_table[[#This Row],[Cost Item]],cost_item_lookup,0)),""),0)</f>
        <v>0</v>
      </c>
      <c r="J889" s="368">
        <f>IF(H889="Yes",IF(G889="","",INDEX(cost_item_lookup_table[Cost Unit],(MATCH(G889,cost_item_lookup_table[Cost Item],0)))),0)</f>
        <v>0</v>
      </c>
      <c r="K889" s="305"/>
      <c r="L889" s="305"/>
      <c r="M889" s="305"/>
      <c r="N889" s="305"/>
      <c r="O889" s="305"/>
      <c r="P889" s="305"/>
      <c r="Q889" s="305"/>
      <c r="R889" s="305"/>
      <c r="S889" s="305"/>
      <c r="T889" s="305"/>
      <c r="U889" s="307">
        <f t="shared" si="66"/>
        <v>0</v>
      </c>
      <c r="V889" s="307">
        <f t="shared" si="67"/>
        <v>0</v>
      </c>
      <c r="W889" s="307">
        <f t="shared" si="68"/>
        <v>0</v>
      </c>
      <c r="X889" s="307">
        <f t="shared" si="69"/>
        <v>0</v>
      </c>
      <c r="Y889" s="308">
        <f t="shared" si="70"/>
        <v>0</v>
      </c>
      <c r="Z889" s="377">
        <f>SUM(Detailed_budget_table[[#This Row],[Y1 Total Cost Budget Line]:[Y5 Total Cost Budget Line]])</f>
        <v>0</v>
      </c>
    </row>
    <row r="890" spans="2:26" ht="15" customHeight="1">
      <c r="B890" s="302"/>
      <c r="C890" s="71"/>
      <c r="D890" s="71"/>
      <c r="E890" s="71"/>
      <c r="F890" s="71"/>
      <c r="G890" s="71"/>
      <c r="H890" s="71"/>
      <c r="I890" s="368">
        <f>IF(Detailed_budget_table[[#This Row],[Unit Cost Available?]]="Yes",IFERROR(INDEX(unit_cost,MATCH(Detailed_budget_table[[#This Row],[Cost Item]],cost_item_lookup,0)),""),0)</f>
        <v>0</v>
      </c>
      <c r="J890" s="368">
        <f>IF(H890="Yes",IF(G890="","",INDEX(cost_item_lookup_table[Cost Unit],(MATCH(G890,cost_item_lookup_table[Cost Item],0)))),0)</f>
        <v>0</v>
      </c>
      <c r="K890" s="305"/>
      <c r="L890" s="305"/>
      <c r="M890" s="305"/>
      <c r="N890" s="305"/>
      <c r="O890" s="305"/>
      <c r="P890" s="305"/>
      <c r="Q890" s="305"/>
      <c r="R890" s="305"/>
      <c r="S890" s="305"/>
      <c r="T890" s="305"/>
      <c r="U890" s="307">
        <f t="shared" si="66"/>
        <v>0</v>
      </c>
      <c r="V890" s="307">
        <f t="shared" si="67"/>
        <v>0</v>
      </c>
      <c r="W890" s="307">
        <f t="shared" si="68"/>
        <v>0</v>
      </c>
      <c r="X890" s="307">
        <f t="shared" si="69"/>
        <v>0</v>
      </c>
      <c r="Y890" s="308">
        <f t="shared" si="70"/>
        <v>0</v>
      </c>
      <c r="Z890" s="377">
        <f>SUM(Detailed_budget_table[[#This Row],[Y1 Total Cost Budget Line]:[Y5 Total Cost Budget Line]])</f>
        <v>0</v>
      </c>
    </row>
    <row r="891" spans="2:26" ht="15" customHeight="1">
      <c r="B891" s="302"/>
      <c r="C891" s="71"/>
      <c r="D891" s="71"/>
      <c r="E891" s="71"/>
      <c r="F891" s="71"/>
      <c r="G891" s="71"/>
      <c r="H891" s="71"/>
      <c r="I891" s="368">
        <f>IF(Detailed_budget_table[[#This Row],[Unit Cost Available?]]="Yes",IFERROR(INDEX(unit_cost,MATCH(Detailed_budget_table[[#This Row],[Cost Item]],cost_item_lookup,0)),""),0)</f>
        <v>0</v>
      </c>
      <c r="J891" s="368">
        <f>IF(H891="Yes",IF(G891="","",INDEX(cost_item_lookup_table[Cost Unit],(MATCH(G891,cost_item_lookup_table[Cost Item],0)))),0)</f>
        <v>0</v>
      </c>
      <c r="K891" s="305"/>
      <c r="L891" s="305"/>
      <c r="M891" s="305"/>
      <c r="N891" s="305"/>
      <c r="O891" s="305"/>
      <c r="P891" s="305"/>
      <c r="Q891" s="305"/>
      <c r="R891" s="305"/>
      <c r="S891" s="305"/>
      <c r="T891" s="305"/>
      <c r="U891" s="307">
        <f t="shared" si="66"/>
        <v>0</v>
      </c>
      <c r="V891" s="307">
        <f t="shared" si="67"/>
        <v>0</v>
      </c>
      <c r="W891" s="307">
        <f t="shared" si="68"/>
        <v>0</v>
      </c>
      <c r="X891" s="307">
        <f t="shared" si="69"/>
        <v>0</v>
      </c>
      <c r="Y891" s="308">
        <f t="shared" si="70"/>
        <v>0</v>
      </c>
      <c r="Z891" s="377">
        <f>SUM(Detailed_budget_table[[#This Row],[Y1 Total Cost Budget Line]:[Y5 Total Cost Budget Line]])</f>
        <v>0</v>
      </c>
    </row>
    <row r="892" spans="2:26" ht="15" customHeight="1">
      <c r="B892" s="302"/>
      <c r="C892" s="71"/>
      <c r="D892" s="71"/>
      <c r="E892" s="71"/>
      <c r="F892" s="71"/>
      <c r="G892" s="71"/>
      <c r="H892" s="71"/>
      <c r="I892" s="368">
        <f>IF(Detailed_budget_table[[#This Row],[Unit Cost Available?]]="Yes",IFERROR(INDEX(unit_cost,MATCH(Detailed_budget_table[[#This Row],[Cost Item]],cost_item_lookup,0)),""),0)</f>
        <v>0</v>
      </c>
      <c r="J892" s="368">
        <f>IF(H892="Yes",IF(G892="","",INDEX(cost_item_lookup_table[Cost Unit],(MATCH(G892,cost_item_lookup_table[Cost Item],0)))),0)</f>
        <v>0</v>
      </c>
      <c r="K892" s="305"/>
      <c r="L892" s="305"/>
      <c r="M892" s="305"/>
      <c r="N892" s="305"/>
      <c r="O892" s="305"/>
      <c r="P892" s="305"/>
      <c r="Q892" s="305"/>
      <c r="R892" s="305"/>
      <c r="S892" s="305"/>
      <c r="T892" s="305"/>
      <c r="U892" s="307">
        <f t="shared" si="66"/>
        <v>0</v>
      </c>
      <c r="V892" s="307">
        <f t="shared" si="67"/>
        <v>0</v>
      </c>
      <c r="W892" s="307">
        <f t="shared" si="68"/>
        <v>0</v>
      </c>
      <c r="X892" s="307">
        <f t="shared" si="69"/>
        <v>0</v>
      </c>
      <c r="Y892" s="308">
        <f t="shared" si="70"/>
        <v>0</v>
      </c>
      <c r="Z892" s="377">
        <f>SUM(Detailed_budget_table[[#This Row],[Y1 Total Cost Budget Line]:[Y5 Total Cost Budget Line]])</f>
        <v>0</v>
      </c>
    </row>
    <row r="893" spans="2:26" ht="15" customHeight="1">
      <c r="B893" s="302"/>
      <c r="C893" s="71"/>
      <c r="D893" s="71"/>
      <c r="E893" s="71"/>
      <c r="F893" s="71"/>
      <c r="G893" s="71"/>
      <c r="H893" s="71"/>
      <c r="I893" s="368">
        <f>IF(Detailed_budget_table[[#This Row],[Unit Cost Available?]]="Yes",IFERROR(INDEX(unit_cost,MATCH(Detailed_budget_table[[#This Row],[Cost Item]],cost_item_lookup,0)),""),0)</f>
        <v>0</v>
      </c>
      <c r="J893" s="368">
        <f>IF(H893="Yes",IF(G893="","",INDEX(cost_item_lookup_table[Cost Unit],(MATCH(G893,cost_item_lookup_table[Cost Item],0)))),0)</f>
        <v>0</v>
      </c>
      <c r="K893" s="305"/>
      <c r="L893" s="305"/>
      <c r="M893" s="305"/>
      <c r="N893" s="305"/>
      <c r="O893" s="305"/>
      <c r="P893" s="305"/>
      <c r="Q893" s="305"/>
      <c r="R893" s="305"/>
      <c r="S893" s="305"/>
      <c r="T893" s="305"/>
      <c r="U893" s="307">
        <f t="shared" si="66"/>
        <v>0</v>
      </c>
      <c r="V893" s="307">
        <f t="shared" si="67"/>
        <v>0</v>
      </c>
      <c r="W893" s="307">
        <f t="shared" si="68"/>
        <v>0</v>
      </c>
      <c r="X893" s="307">
        <f t="shared" si="69"/>
        <v>0</v>
      </c>
      <c r="Y893" s="308">
        <f t="shared" si="70"/>
        <v>0</v>
      </c>
      <c r="Z893" s="377">
        <f>SUM(Detailed_budget_table[[#This Row],[Y1 Total Cost Budget Line]:[Y5 Total Cost Budget Line]])</f>
        <v>0</v>
      </c>
    </row>
    <row r="894" spans="2:26" ht="15" customHeight="1">
      <c r="B894" s="302"/>
      <c r="C894" s="71"/>
      <c r="D894" s="71"/>
      <c r="E894" s="71"/>
      <c r="F894" s="71"/>
      <c r="G894" s="71"/>
      <c r="H894" s="71"/>
      <c r="I894" s="368">
        <f>IF(Detailed_budget_table[[#This Row],[Unit Cost Available?]]="Yes",IFERROR(INDEX(unit_cost,MATCH(Detailed_budget_table[[#This Row],[Cost Item]],cost_item_lookup,0)),""),0)</f>
        <v>0</v>
      </c>
      <c r="J894" s="368">
        <f>IF(H894="Yes",IF(G894="","",INDEX(cost_item_lookup_table[Cost Unit],(MATCH(G894,cost_item_lookup_table[Cost Item],0)))),0)</f>
        <v>0</v>
      </c>
      <c r="K894" s="305"/>
      <c r="L894" s="305"/>
      <c r="M894" s="305"/>
      <c r="N894" s="305"/>
      <c r="O894" s="305"/>
      <c r="P894" s="305"/>
      <c r="Q894" s="305"/>
      <c r="R894" s="305"/>
      <c r="S894" s="305"/>
      <c r="T894" s="305"/>
      <c r="U894" s="307">
        <f t="shared" si="66"/>
        <v>0</v>
      </c>
      <c r="V894" s="307">
        <f t="shared" si="67"/>
        <v>0</v>
      </c>
      <c r="W894" s="307">
        <f t="shared" si="68"/>
        <v>0</v>
      </c>
      <c r="X894" s="307">
        <f t="shared" si="69"/>
        <v>0</v>
      </c>
      <c r="Y894" s="308">
        <f t="shared" si="70"/>
        <v>0</v>
      </c>
      <c r="Z894" s="377">
        <f>SUM(Detailed_budget_table[[#This Row],[Y1 Total Cost Budget Line]:[Y5 Total Cost Budget Line]])</f>
        <v>0</v>
      </c>
    </row>
    <row r="895" spans="2:26" ht="15" customHeight="1">
      <c r="B895" s="302"/>
      <c r="C895" s="71"/>
      <c r="D895" s="71"/>
      <c r="E895" s="71"/>
      <c r="F895" s="71"/>
      <c r="G895" s="71"/>
      <c r="H895" s="71"/>
      <c r="I895" s="368">
        <f>IF(Detailed_budget_table[[#This Row],[Unit Cost Available?]]="Yes",IFERROR(INDEX(unit_cost,MATCH(Detailed_budget_table[[#This Row],[Cost Item]],cost_item_lookup,0)),""),0)</f>
        <v>0</v>
      </c>
      <c r="J895" s="368">
        <f>IF(H895="Yes",IF(G895="","",INDEX(cost_item_lookup_table[Cost Unit],(MATCH(G895,cost_item_lookup_table[Cost Item],0)))),0)</f>
        <v>0</v>
      </c>
      <c r="K895" s="305"/>
      <c r="L895" s="305"/>
      <c r="M895" s="305"/>
      <c r="N895" s="305"/>
      <c r="O895" s="305"/>
      <c r="P895" s="305"/>
      <c r="Q895" s="305"/>
      <c r="R895" s="305"/>
      <c r="S895" s="305"/>
      <c r="T895" s="305"/>
      <c r="U895" s="307">
        <f t="shared" si="66"/>
        <v>0</v>
      </c>
      <c r="V895" s="307">
        <f t="shared" si="67"/>
        <v>0</v>
      </c>
      <c r="W895" s="307">
        <f t="shared" si="68"/>
        <v>0</v>
      </c>
      <c r="X895" s="307">
        <f t="shared" si="69"/>
        <v>0</v>
      </c>
      <c r="Y895" s="308">
        <f t="shared" si="70"/>
        <v>0</v>
      </c>
      <c r="Z895" s="377">
        <f>SUM(Detailed_budget_table[[#This Row],[Y1 Total Cost Budget Line]:[Y5 Total Cost Budget Line]])</f>
        <v>0</v>
      </c>
    </row>
    <row r="896" spans="2:26" ht="15" customHeight="1">
      <c r="B896" s="302"/>
      <c r="C896" s="71"/>
      <c r="D896" s="71"/>
      <c r="E896" s="71"/>
      <c r="F896" s="71"/>
      <c r="G896" s="71"/>
      <c r="H896" s="71"/>
      <c r="I896" s="368">
        <f>IF(Detailed_budget_table[[#This Row],[Unit Cost Available?]]="Yes",IFERROR(INDEX(unit_cost,MATCH(Detailed_budget_table[[#This Row],[Cost Item]],cost_item_lookup,0)),""),0)</f>
        <v>0</v>
      </c>
      <c r="J896" s="368">
        <f>IF(H896="Yes",IF(G896="","",INDEX(cost_item_lookup_table[Cost Unit],(MATCH(G896,cost_item_lookup_table[Cost Item],0)))),0)</f>
        <v>0</v>
      </c>
      <c r="K896" s="305"/>
      <c r="L896" s="305"/>
      <c r="M896" s="305"/>
      <c r="N896" s="305"/>
      <c r="O896" s="305"/>
      <c r="P896" s="305"/>
      <c r="Q896" s="305"/>
      <c r="R896" s="305"/>
      <c r="S896" s="305"/>
      <c r="T896" s="305"/>
      <c r="U896" s="307">
        <f t="shared" si="66"/>
        <v>0</v>
      </c>
      <c r="V896" s="307">
        <f t="shared" si="67"/>
        <v>0</v>
      </c>
      <c r="W896" s="307">
        <f t="shared" si="68"/>
        <v>0</v>
      </c>
      <c r="X896" s="307">
        <f t="shared" si="69"/>
        <v>0</v>
      </c>
      <c r="Y896" s="308">
        <f t="shared" si="70"/>
        <v>0</v>
      </c>
      <c r="Z896" s="377">
        <f>SUM(Detailed_budget_table[[#This Row],[Y1 Total Cost Budget Line]:[Y5 Total Cost Budget Line]])</f>
        <v>0</v>
      </c>
    </row>
    <row r="897" spans="2:26" ht="15" customHeight="1">
      <c r="B897" s="302"/>
      <c r="C897" s="71"/>
      <c r="D897" s="71"/>
      <c r="E897" s="71"/>
      <c r="F897" s="71"/>
      <c r="G897" s="71"/>
      <c r="H897" s="71"/>
      <c r="I897" s="368">
        <f>IF(Detailed_budget_table[[#This Row],[Unit Cost Available?]]="Yes",IFERROR(INDEX(unit_cost,MATCH(Detailed_budget_table[[#This Row],[Cost Item]],cost_item_lookup,0)),""),0)</f>
        <v>0</v>
      </c>
      <c r="J897" s="368">
        <f>IF(H897="Yes",IF(G897="","",INDEX(cost_item_lookup_table[Cost Unit],(MATCH(G897,cost_item_lookup_table[Cost Item],0)))),0)</f>
        <v>0</v>
      </c>
      <c r="K897" s="305"/>
      <c r="L897" s="305"/>
      <c r="M897" s="305"/>
      <c r="N897" s="305"/>
      <c r="O897" s="305"/>
      <c r="P897" s="305"/>
      <c r="Q897" s="305"/>
      <c r="R897" s="305"/>
      <c r="S897" s="305"/>
      <c r="T897" s="305"/>
      <c r="U897" s="307">
        <f t="shared" si="66"/>
        <v>0</v>
      </c>
      <c r="V897" s="307">
        <f t="shared" si="67"/>
        <v>0</v>
      </c>
      <c r="W897" s="307">
        <f t="shared" si="68"/>
        <v>0</v>
      </c>
      <c r="X897" s="307">
        <f t="shared" si="69"/>
        <v>0</v>
      </c>
      <c r="Y897" s="308">
        <f t="shared" si="70"/>
        <v>0</v>
      </c>
      <c r="Z897" s="377">
        <f>SUM(Detailed_budget_table[[#This Row],[Y1 Total Cost Budget Line]:[Y5 Total Cost Budget Line]])</f>
        <v>0</v>
      </c>
    </row>
    <row r="898" spans="2:26" ht="15" customHeight="1">
      <c r="B898" s="302"/>
      <c r="C898" s="71"/>
      <c r="D898" s="71"/>
      <c r="E898" s="71"/>
      <c r="F898" s="71"/>
      <c r="G898" s="71"/>
      <c r="H898" s="71"/>
      <c r="I898" s="368">
        <f>IF(Detailed_budget_table[[#This Row],[Unit Cost Available?]]="Yes",IFERROR(INDEX(unit_cost,MATCH(Detailed_budget_table[[#This Row],[Cost Item]],cost_item_lookup,0)),""),0)</f>
        <v>0</v>
      </c>
      <c r="J898" s="368">
        <f>IF(H898="Yes",IF(G898="","",INDEX(cost_item_lookup_table[Cost Unit],(MATCH(G898,cost_item_lookup_table[Cost Item],0)))),0)</f>
        <v>0</v>
      </c>
      <c r="K898" s="305"/>
      <c r="L898" s="305"/>
      <c r="M898" s="305"/>
      <c r="N898" s="305"/>
      <c r="O898" s="305"/>
      <c r="P898" s="305"/>
      <c r="Q898" s="305"/>
      <c r="R898" s="305"/>
      <c r="S898" s="305"/>
      <c r="T898" s="305"/>
      <c r="U898" s="307">
        <f t="shared" si="66"/>
        <v>0</v>
      </c>
      <c r="V898" s="307">
        <f t="shared" si="67"/>
        <v>0</v>
      </c>
      <c r="W898" s="307">
        <f t="shared" si="68"/>
        <v>0</v>
      </c>
      <c r="X898" s="307">
        <f t="shared" si="69"/>
        <v>0</v>
      </c>
      <c r="Y898" s="308">
        <f t="shared" si="70"/>
        <v>0</v>
      </c>
      <c r="Z898" s="377">
        <f>SUM(Detailed_budget_table[[#This Row],[Y1 Total Cost Budget Line]:[Y5 Total Cost Budget Line]])</f>
        <v>0</v>
      </c>
    </row>
    <row r="899" spans="2:26" ht="15" customHeight="1">
      <c r="B899" s="302"/>
      <c r="C899" s="71"/>
      <c r="D899" s="71"/>
      <c r="E899" s="71"/>
      <c r="F899" s="71"/>
      <c r="G899" s="71"/>
      <c r="H899" s="71"/>
      <c r="I899" s="368">
        <f>IF(Detailed_budget_table[[#This Row],[Unit Cost Available?]]="Yes",IFERROR(INDEX(unit_cost,MATCH(Detailed_budget_table[[#This Row],[Cost Item]],cost_item_lookup,0)),""),0)</f>
        <v>0</v>
      </c>
      <c r="J899" s="368">
        <f>IF(H899="Yes",IF(G899="","",INDEX(cost_item_lookup_table[Cost Unit],(MATCH(G899,cost_item_lookup_table[Cost Item],0)))),0)</f>
        <v>0</v>
      </c>
      <c r="K899" s="305"/>
      <c r="L899" s="305"/>
      <c r="M899" s="305"/>
      <c r="N899" s="305"/>
      <c r="O899" s="305"/>
      <c r="P899" s="305"/>
      <c r="Q899" s="305"/>
      <c r="R899" s="305"/>
      <c r="S899" s="305"/>
      <c r="T899" s="305"/>
      <c r="U899" s="307">
        <f t="shared" si="66"/>
        <v>0</v>
      </c>
      <c r="V899" s="307">
        <f t="shared" si="67"/>
        <v>0</v>
      </c>
      <c r="W899" s="307">
        <f t="shared" si="68"/>
        <v>0</v>
      </c>
      <c r="X899" s="307">
        <f t="shared" si="69"/>
        <v>0</v>
      </c>
      <c r="Y899" s="308">
        <f t="shared" si="70"/>
        <v>0</v>
      </c>
      <c r="Z899" s="377">
        <f>SUM(Detailed_budget_table[[#This Row],[Y1 Total Cost Budget Line]:[Y5 Total Cost Budget Line]])</f>
        <v>0</v>
      </c>
    </row>
    <row r="900" spans="2:26" ht="15" customHeight="1">
      <c r="B900" s="302"/>
      <c r="C900" s="71"/>
      <c r="D900" s="71"/>
      <c r="E900" s="71"/>
      <c r="F900" s="71"/>
      <c r="G900" s="71"/>
      <c r="H900" s="71"/>
      <c r="I900" s="368">
        <f>IF(Detailed_budget_table[[#This Row],[Unit Cost Available?]]="Yes",IFERROR(INDEX(unit_cost,MATCH(Detailed_budget_table[[#This Row],[Cost Item]],cost_item_lookup,0)),""),0)</f>
        <v>0</v>
      </c>
      <c r="J900" s="368">
        <f>IF(H900="Yes",IF(G900="","",INDEX(cost_item_lookup_table[Cost Unit],(MATCH(G900,cost_item_lookup_table[Cost Item],0)))),0)</f>
        <v>0</v>
      </c>
      <c r="K900" s="305"/>
      <c r="L900" s="305"/>
      <c r="M900" s="305"/>
      <c r="N900" s="305"/>
      <c r="O900" s="305"/>
      <c r="P900" s="305"/>
      <c r="Q900" s="305"/>
      <c r="R900" s="305"/>
      <c r="S900" s="305"/>
      <c r="T900" s="305"/>
      <c r="U900" s="307">
        <f t="shared" si="66"/>
        <v>0</v>
      </c>
      <c r="V900" s="307">
        <f t="shared" si="67"/>
        <v>0</v>
      </c>
      <c r="W900" s="307">
        <f t="shared" si="68"/>
        <v>0</v>
      </c>
      <c r="X900" s="307">
        <f t="shared" si="69"/>
        <v>0</v>
      </c>
      <c r="Y900" s="308">
        <f t="shared" si="70"/>
        <v>0</v>
      </c>
      <c r="Z900" s="377">
        <f>SUM(Detailed_budget_table[[#This Row],[Y1 Total Cost Budget Line]:[Y5 Total Cost Budget Line]])</f>
        <v>0</v>
      </c>
    </row>
    <row r="901" spans="2:26" ht="15" customHeight="1">
      <c r="B901" s="302"/>
      <c r="C901" s="71"/>
      <c r="D901" s="71"/>
      <c r="E901" s="71"/>
      <c r="F901" s="71"/>
      <c r="G901" s="71"/>
      <c r="H901" s="71"/>
      <c r="I901" s="368">
        <f>IF(Detailed_budget_table[[#This Row],[Unit Cost Available?]]="Yes",IFERROR(INDEX(unit_cost,MATCH(Detailed_budget_table[[#This Row],[Cost Item]],cost_item_lookup,0)),""),0)</f>
        <v>0</v>
      </c>
      <c r="J901" s="368">
        <f>IF(H901="Yes",IF(G901="","",INDEX(cost_item_lookup_table[Cost Unit],(MATCH(G901,cost_item_lookup_table[Cost Item],0)))),0)</f>
        <v>0</v>
      </c>
      <c r="K901" s="305"/>
      <c r="L901" s="305"/>
      <c r="M901" s="305"/>
      <c r="N901" s="305"/>
      <c r="O901" s="305"/>
      <c r="P901" s="305"/>
      <c r="Q901" s="305"/>
      <c r="R901" s="305"/>
      <c r="S901" s="305"/>
      <c r="T901" s="305"/>
      <c r="U901" s="307">
        <f t="shared" si="66"/>
        <v>0</v>
      </c>
      <c r="V901" s="307">
        <f t="shared" si="67"/>
        <v>0</v>
      </c>
      <c r="W901" s="307">
        <f t="shared" si="68"/>
        <v>0</v>
      </c>
      <c r="X901" s="307">
        <f t="shared" si="69"/>
        <v>0</v>
      </c>
      <c r="Y901" s="308">
        <f t="shared" si="70"/>
        <v>0</v>
      </c>
      <c r="Z901" s="377">
        <f>SUM(Detailed_budget_table[[#This Row],[Y1 Total Cost Budget Line]:[Y5 Total Cost Budget Line]])</f>
        <v>0</v>
      </c>
    </row>
    <row r="902" spans="2:26" ht="15" customHeight="1">
      <c r="B902" s="302"/>
      <c r="C902" s="71"/>
      <c r="D902" s="71"/>
      <c r="E902" s="71"/>
      <c r="F902" s="71"/>
      <c r="G902" s="71"/>
      <c r="H902" s="71"/>
      <c r="I902" s="368">
        <f>IF(Detailed_budget_table[[#This Row],[Unit Cost Available?]]="Yes",IFERROR(INDEX(unit_cost,MATCH(Detailed_budget_table[[#This Row],[Cost Item]],cost_item_lookup,0)),""),0)</f>
        <v>0</v>
      </c>
      <c r="J902" s="368">
        <f>IF(H902="Yes",IF(G902="","",INDEX(cost_item_lookup_table[Cost Unit],(MATCH(G902,cost_item_lookup_table[Cost Item],0)))),0)</f>
        <v>0</v>
      </c>
      <c r="K902" s="305"/>
      <c r="L902" s="305"/>
      <c r="M902" s="305"/>
      <c r="N902" s="305"/>
      <c r="O902" s="305"/>
      <c r="P902" s="305"/>
      <c r="Q902" s="305"/>
      <c r="R902" s="305"/>
      <c r="S902" s="305"/>
      <c r="T902" s="305"/>
      <c r="U902" s="307">
        <f t="shared" si="66"/>
        <v>0</v>
      </c>
      <c r="V902" s="307">
        <f t="shared" si="67"/>
        <v>0</v>
      </c>
      <c r="W902" s="307">
        <f t="shared" si="68"/>
        <v>0</v>
      </c>
      <c r="X902" s="307">
        <f t="shared" si="69"/>
        <v>0</v>
      </c>
      <c r="Y902" s="308">
        <f t="shared" si="70"/>
        <v>0</v>
      </c>
      <c r="Z902" s="377">
        <f>SUM(Detailed_budget_table[[#This Row],[Y1 Total Cost Budget Line]:[Y5 Total Cost Budget Line]])</f>
        <v>0</v>
      </c>
    </row>
    <row r="903" spans="2:26" ht="15" customHeight="1">
      <c r="B903" s="302"/>
      <c r="C903" s="71"/>
      <c r="D903" s="71"/>
      <c r="E903" s="71"/>
      <c r="F903" s="71"/>
      <c r="G903" s="71"/>
      <c r="H903" s="71"/>
      <c r="I903" s="368">
        <f>IF(Detailed_budget_table[[#This Row],[Unit Cost Available?]]="Yes",IFERROR(INDEX(unit_cost,MATCH(Detailed_budget_table[[#This Row],[Cost Item]],cost_item_lookup,0)),""),0)</f>
        <v>0</v>
      </c>
      <c r="J903" s="368">
        <f>IF(H903="Yes",IF(G903="","",INDEX(cost_item_lookup_table[Cost Unit],(MATCH(G903,cost_item_lookup_table[Cost Item],0)))),0)</f>
        <v>0</v>
      </c>
      <c r="K903" s="305"/>
      <c r="L903" s="305"/>
      <c r="M903" s="305"/>
      <c r="N903" s="305"/>
      <c r="O903" s="305"/>
      <c r="P903" s="305"/>
      <c r="Q903" s="305"/>
      <c r="R903" s="305"/>
      <c r="S903" s="305"/>
      <c r="T903" s="305"/>
      <c r="U903" s="307">
        <f t="shared" ref="U903:U966" si="71">IF(IF(OR(K903="",L903="",$I903=""),"",K903*L903*$I903)="",0,K903*L903*$I903)</f>
        <v>0</v>
      </c>
      <c r="V903" s="307">
        <f t="shared" ref="V903:V966" si="72">IF(IF(OR(M903="",N903="",$I903=""),"",M903*N903*$I903)="",0,M903*N903*$I903)</f>
        <v>0</v>
      </c>
      <c r="W903" s="307">
        <f t="shared" ref="W903:W966" si="73">IF(IF(OR(O903="",P903="",$I903=""),"",O903*P903*$I903)="",0,O903*P903*$I903)</f>
        <v>0</v>
      </c>
      <c r="X903" s="307">
        <f t="shared" ref="X903:X966" si="74">IF(IF(OR(Q903="",R903="",$I903=""),"",Q903*R903*$I903)="",0,Q903*R903*$I903)</f>
        <v>0</v>
      </c>
      <c r="Y903" s="308">
        <f t="shared" ref="Y903:Y966" si="75">IF(IF(OR(S903="",T903="",$I903=""),"",S903*T903*$I903)="",0,S903*T903*$I903)</f>
        <v>0</v>
      </c>
      <c r="Z903" s="377">
        <f>SUM(Detailed_budget_table[[#This Row],[Y1 Total Cost Budget Line]:[Y5 Total Cost Budget Line]])</f>
        <v>0</v>
      </c>
    </row>
    <row r="904" spans="2:26" ht="15" customHeight="1">
      <c r="B904" s="302"/>
      <c r="C904" s="71"/>
      <c r="D904" s="71"/>
      <c r="E904" s="71"/>
      <c r="F904" s="71"/>
      <c r="G904" s="71"/>
      <c r="H904" s="71"/>
      <c r="I904" s="368">
        <f>IF(Detailed_budget_table[[#This Row],[Unit Cost Available?]]="Yes",IFERROR(INDEX(unit_cost,MATCH(Detailed_budget_table[[#This Row],[Cost Item]],cost_item_lookup,0)),""),0)</f>
        <v>0</v>
      </c>
      <c r="J904" s="368">
        <f>IF(H904="Yes",IF(G904="","",INDEX(cost_item_lookup_table[Cost Unit],(MATCH(G904,cost_item_lookup_table[Cost Item],0)))),0)</f>
        <v>0</v>
      </c>
      <c r="K904" s="305"/>
      <c r="L904" s="305"/>
      <c r="M904" s="305"/>
      <c r="N904" s="305"/>
      <c r="O904" s="305"/>
      <c r="P904" s="305"/>
      <c r="Q904" s="305"/>
      <c r="R904" s="305"/>
      <c r="S904" s="305"/>
      <c r="T904" s="305"/>
      <c r="U904" s="307">
        <f t="shared" si="71"/>
        <v>0</v>
      </c>
      <c r="V904" s="307">
        <f t="shared" si="72"/>
        <v>0</v>
      </c>
      <c r="W904" s="307">
        <f t="shared" si="73"/>
        <v>0</v>
      </c>
      <c r="X904" s="307">
        <f t="shared" si="74"/>
        <v>0</v>
      </c>
      <c r="Y904" s="308">
        <f t="shared" si="75"/>
        <v>0</v>
      </c>
      <c r="Z904" s="377">
        <f>SUM(Detailed_budget_table[[#This Row],[Y1 Total Cost Budget Line]:[Y5 Total Cost Budget Line]])</f>
        <v>0</v>
      </c>
    </row>
    <row r="905" spans="2:26" ht="15" customHeight="1">
      <c r="B905" s="302"/>
      <c r="C905" s="71"/>
      <c r="D905" s="71"/>
      <c r="E905" s="71"/>
      <c r="F905" s="71"/>
      <c r="G905" s="71"/>
      <c r="H905" s="71"/>
      <c r="I905" s="368">
        <f>IF(Detailed_budget_table[[#This Row],[Unit Cost Available?]]="Yes",IFERROR(INDEX(unit_cost,MATCH(Detailed_budget_table[[#This Row],[Cost Item]],cost_item_lookup,0)),""),0)</f>
        <v>0</v>
      </c>
      <c r="J905" s="368">
        <f>IF(H905="Yes",IF(G905="","",INDEX(cost_item_lookup_table[Cost Unit],(MATCH(G905,cost_item_lookup_table[Cost Item],0)))),0)</f>
        <v>0</v>
      </c>
      <c r="K905" s="305"/>
      <c r="L905" s="305"/>
      <c r="M905" s="305"/>
      <c r="N905" s="305"/>
      <c r="O905" s="305"/>
      <c r="P905" s="305"/>
      <c r="Q905" s="305"/>
      <c r="R905" s="305"/>
      <c r="S905" s="305"/>
      <c r="T905" s="305"/>
      <c r="U905" s="307">
        <f t="shared" si="71"/>
        <v>0</v>
      </c>
      <c r="V905" s="307">
        <f t="shared" si="72"/>
        <v>0</v>
      </c>
      <c r="W905" s="307">
        <f t="shared" si="73"/>
        <v>0</v>
      </c>
      <c r="X905" s="307">
        <f t="shared" si="74"/>
        <v>0</v>
      </c>
      <c r="Y905" s="308">
        <f t="shared" si="75"/>
        <v>0</v>
      </c>
      <c r="Z905" s="377">
        <f>SUM(Detailed_budget_table[[#This Row],[Y1 Total Cost Budget Line]:[Y5 Total Cost Budget Line]])</f>
        <v>0</v>
      </c>
    </row>
    <row r="906" spans="2:26" ht="15" customHeight="1">
      <c r="B906" s="302"/>
      <c r="C906" s="71"/>
      <c r="D906" s="71"/>
      <c r="E906" s="71"/>
      <c r="F906" s="71"/>
      <c r="G906" s="71"/>
      <c r="H906" s="71"/>
      <c r="I906" s="368">
        <f>IF(Detailed_budget_table[[#This Row],[Unit Cost Available?]]="Yes",IFERROR(INDEX(unit_cost,MATCH(Detailed_budget_table[[#This Row],[Cost Item]],cost_item_lookup,0)),""),0)</f>
        <v>0</v>
      </c>
      <c r="J906" s="368">
        <f>IF(H906="Yes",IF(G906="","",INDEX(cost_item_lookup_table[Cost Unit],(MATCH(G906,cost_item_lookup_table[Cost Item],0)))),0)</f>
        <v>0</v>
      </c>
      <c r="K906" s="305"/>
      <c r="L906" s="305"/>
      <c r="M906" s="305"/>
      <c r="N906" s="305"/>
      <c r="O906" s="305"/>
      <c r="P906" s="305"/>
      <c r="Q906" s="305"/>
      <c r="R906" s="305"/>
      <c r="S906" s="305"/>
      <c r="T906" s="305"/>
      <c r="U906" s="307">
        <f t="shared" si="71"/>
        <v>0</v>
      </c>
      <c r="V906" s="307">
        <f t="shared" si="72"/>
        <v>0</v>
      </c>
      <c r="W906" s="307">
        <f t="shared" si="73"/>
        <v>0</v>
      </c>
      <c r="X906" s="307">
        <f t="shared" si="74"/>
        <v>0</v>
      </c>
      <c r="Y906" s="308">
        <f t="shared" si="75"/>
        <v>0</v>
      </c>
      <c r="Z906" s="377">
        <f>SUM(Detailed_budget_table[[#This Row],[Y1 Total Cost Budget Line]:[Y5 Total Cost Budget Line]])</f>
        <v>0</v>
      </c>
    </row>
    <row r="907" spans="2:26" ht="15" customHeight="1">
      <c r="B907" s="302"/>
      <c r="C907" s="71"/>
      <c r="D907" s="71"/>
      <c r="E907" s="71"/>
      <c r="F907" s="71"/>
      <c r="G907" s="71"/>
      <c r="H907" s="71"/>
      <c r="I907" s="368">
        <f>IF(Detailed_budget_table[[#This Row],[Unit Cost Available?]]="Yes",IFERROR(INDEX(unit_cost,MATCH(Detailed_budget_table[[#This Row],[Cost Item]],cost_item_lookup,0)),""),0)</f>
        <v>0</v>
      </c>
      <c r="J907" s="368">
        <f>IF(H907="Yes",IF(G907="","",INDEX(cost_item_lookup_table[Cost Unit],(MATCH(G907,cost_item_lookup_table[Cost Item],0)))),0)</f>
        <v>0</v>
      </c>
      <c r="K907" s="305"/>
      <c r="L907" s="305"/>
      <c r="M907" s="305"/>
      <c r="N907" s="305"/>
      <c r="O907" s="305"/>
      <c r="P907" s="305"/>
      <c r="Q907" s="305"/>
      <c r="R907" s="305"/>
      <c r="S907" s="305"/>
      <c r="T907" s="305"/>
      <c r="U907" s="307">
        <f t="shared" si="71"/>
        <v>0</v>
      </c>
      <c r="V907" s="307">
        <f t="shared" si="72"/>
        <v>0</v>
      </c>
      <c r="W907" s="307">
        <f t="shared" si="73"/>
        <v>0</v>
      </c>
      <c r="X907" s="307">
        <f t="shared" si="74"/>
        <v>0</v>
      </c>
      <c r="Y907" s="308">
        <f t="shared" si="75"/>
        <v>0</v>
      </c>
      <c r="Z907" s="377">
        <f>SUM(Detailed_budget_table[[#This Row],[Y1 Total Cost Budget Line]:[Y5 Total Cost Budget Line]])</f>
        <v>0</v>
      </c>
    </row>
    <row r="908" spans="2:26" ht="15" customHeight="1">
      <c r="B908" s="302"/>
      <c r="C908" s="71"/>
      <c r="D908" s="71"/>
      <c r="E908" s="71"/>
      <c r="F908" s="71"/>
      <c r="G908" s="71"/>
      <c r="H908" s="71"/>
      <c r="I908" s="368">
        <f>IF(Detailed_budget_table[[#This Row],[Unit Cost Available?]]="Yes",IFERROR(INDEX(unit_cost,MATCH(Detailed_budget_table[[#This Row],[Cost Item]],cost_item_lookup,0)),""),0)</f>
        <v>0</v>
      </c>
      <c r="J908" s="368">
        <f>IF(H908="Yes",IF(G908="","",INDEX(cost_item_lookup_table[Cost Unit],(MATCH(G908,cost_item_lookup_table[Cost Item],0)))),0)</f>
        <v>0</v>
      </c>
      <c r="K908" s="305"/>
      <c r="L908" s="305"/>
      <c r="M908" s="305"/>
      <c r="N908" s="305"/>
      <c r="O908" s="305"/>
      <c r="P908" s="305"/>
      <c r="Q908" s="305"/>
      <c r="R908" s="305"/>
      <c r="S908" s="305"/>
      <c r="T908" s="305"/>
      <c r="U908" s="307">
        <f t="shared" si="71"/>
        <v>0</v>
      </c>
      <c r="V908" s="307">
        <f t="shared" si="72"/>
        <v>0</v>
      </c>
      <c r="W908" s="307">
        <f t="shared" si="73"/>
        <v>0</v>
      </c>
      <c r="X908" s="307">
        <f t="shared" si="74"/>
        <v>0</v>
      </c>
      <c r="Y908" s="308">
        <f t="shared" si="75"/>
        <v>0</v>
      </c>
      <c r="Z908" s="377">
        <f>SUM(Detailed_budget_table[[#This Row],[Y1 Total Cost Budget Line]:[Y5 Total Cost Budget Line]])</f>
        <v>0</v>
      </c>
    </row>
    <row r="909" spans="2:26" ht="15" customHeight="1">
      <c r="B909" s="302"/>
      <c r="C909" s="71"/>
      <c r="D909" s="71"/>
      <c r="E909" s="71"/>
      <c r="F909" s="71"/>
      <c r="G909" s="71"/>
      <c r="H909" s="71"/>
      <c r="I909" s="368">
        <f>IF(Detailed_budget_table[[#This Row],[Unit Cost Available?]]="Yes",IFERROR(INDEX(unit_cost,MATCH(Detailed_budget_table[[#This Row],[Cost Item]],cost_item_lookup,0)),""),0)</f>
        <v>0</v>
      </c>
      <c r="J909" s="368">
        <f>IF(H909="Yes",IF(G909="","",INDEX(cost_item_lookup_table[Cost Unit],(MATCH(G909,cost_item_lookup_table[Cost Item],0)))),0)</f>
        <v>0</v>
      </c>
      <c r="K909" s="305"/>
      <c r="L909" s="305"/>
      <c r="M909" s="305"/>
      <c r="N909" s="305"/>
      <c r="O909" s="305"/>
      <c r="P909" s="305"/>
      <c r="Q909" s="305"/>
      <c r="R909" s="305"/>
      <c r="S909" s="305"/>
      <c r="T909" s="305"/>
      <c r="U909" s="307">
        <f t="shared" si="71"/>
        <v>0</v>
      </c>
      <c r="V909" s="307">
        <f t="shared" si="72"/>
        <v>0</v>
      </c>
      <c r="W909" s="307">
        <f t="shared" si="73"/>
        <v>0</v>
      </c>
      <c r="X909" s="307">
        <f t="shared" si="74"/>
        <v>0</v>
      </c>
      <c r="Y909" s="308">
        <f t="shared" si="75"/>
        <v>0</v>
      </c>
      <c r="Z909" s="377">
        <f>SUM(Detailed_budget_table[[#This Row],[Y1 Total Cost Budget Line]:[Y5 Total Cost Budget Line]])</f>
        <v>0</v>
      </c>
    </row>
    <row r="910" spans="2:26" ht="15" customHeight="1">
      <c r="B910" s="302"/>
      <c r="C910" s="71"/>
      <c r="D910" s="71"/>
      <c r="E910" s="71"/>
      <c r="F910" s="71"/>
      <c r="G910" s="71"/>
      <c r="H910" s="71"/>
      <c r="I910" s="368">
        <f>IF(Detailed_budget_table[[#This Row],[Unit Cost Available?]]="Yes",IFERROR(INDEX(unit_cost,MATCH(Detailed_budget_table[[#This Row],[Cost Item]],cost_item_lookup,0)),""),0)</f>
        <v>0</v>
      </c>
      <c r="J910" s="368">
        <f>IF(H910="Yes",IF(G910="","",INDEX(cost_item_lookup_table[Cost Unit],(MATCH(G910,cost_item_lookup_table[Cost Item],0)))),0)</f>
        <v>0</v>
      </c>
      <c r="K910" s="305"/>
      <c r="L910" s="305"/>
      <c r="M910" s="305"/>
      <c r="N910" s="305"/>
      <c r="O910" s="305"/>
      <c r="P910" s="305"/>
      <c r="Q910" s="305"/>
      <c r="R910" s="305"/>
      <c r="S910" s="305"/>
      <c r="T910" s="305"/>
      <c r="U910" s="307">
        <f t="shared" si="71"/>
        <v>0</v>
      </c>
      <c r="V910" s="307">
        <f t="shared" si="72"/>
        <v>0</v>
      </c>
      <c r="W910" s="307">
        <f t="shared" si="73"/>
        <v>0</v>
      </c>
      <c r="X910" s="307">
        <f t="shared" si="74"/>
        <v>0</v>
      </c>
      <c r="Y910" s="308">
        <f t="shared" si="75"/>
        <v>0</v>
      </c>
      <c r="Z910" s="377">
        <f>SUM(Detailed_budget_table[[#This Row],[Y1 Total Cost Budget Line]:[Y5 Total Cost Budget Line]])</f>
        <v>0</v>
      </c>
    </row>
    <row r="911" spans="2:26" ht="15" customHeight="1">
      <c r="B911" s="302"/>
      <c r="C911" s="71"/>
      <c r="D911" s="71"/>
      <c r="E911" s="71"/>
      <c r="F911" s="71"/>
      <c r="G911" s="71"/>
      <c r="H911" s="71"/>
      <c r="I911" s="368">
        <f>IF(Detailed_budget_table[[#This Row],[Unit Cost Available?]]="Yes",IFERROR(INDEX(unit_cost,MATCH(Detailed_budget_table[[#This Row],[Cost Item]],cost_item_lookup,0)),""),0)</f>
        <v>0</v>
      </c>
      <c r="J911" s="368">
        <f>IF(H911="Yes",IF(G911="","",INDEX(cost_item_lookup_table[Cost Unit],(MATCH(G911,cost_item_lookup_table[Cost Item],0)))),0)</f>
        <v>0</v>
      </c>
      <c r="K911" s="305"/>
      <c r="L911" s="305"/>
      <c r="M911" s="305"/>
      <c r="N911" s="305"/>
      <c r="O911" s="305"/>
      <c r="P911" s="305"/>
      <c r="Q911" s="305"/>
      <c r="R911" s="305"/>
      <c r="S911" s="305"/>
      <c r="T911" s="305"/>
      <c r="U911" s="307">
        <f t="shared" si="71"/>
        <v>0</v>
      </c>
      <c r="V911" s="307">
        <f t="shared" si="72"/>
        <v>0</v>
      </c>
      <c r="W911" s="307">
        <f t="shared" si="73"/>
        <v>0</v>
      </c>
      <c r="X911" s="307">
        <f t="shared" si="74"/>
        <v>0</v>
      </c>
      <c r="Y911" s="308">
        <f t="shared" si="75"/>
        <v>0</v>
      </c>
      <c r="Z911" s="377">
        <f>SUM(Detailed_budget_table[[#This Row],[Y1 Total Cost Budget Line]:[Y5 Total Cost Budget Line]])</f>
        <v>0</v>
      </c>
    </row>
    <row r="912" spans="2:26" ht="15" customHeight="1">
      <c r="B912" s="302"/>
      <c r="C912" s="71"/>
      <c r="D912" s="71"/>
      <c r="E912" s="71"/>
      <c r="F912" s="71"/>
      <c r="G912" s="71"/>
      <c r="H912" s="71"/>
      <c r="I912" s="368">
        <f>IF(Detailed_budget_table[[#This Row],[Unit Cost Available?]]="Yes",IFERROR(INDEX(unit_cost,MATCH(Detailed_budget_table[[#This Row],[Cost Item]],cost_item_lookup,0)),""),0)</f>
        <v>0</v>
      </c>
      <c r="J912" s="368">
        <f>IF(H912="Yes",IF(G912="","",INDEX(cost_item_lookup_table[Cost Unit],(MATCH(G912,cost_item_lookup_table[Cost Item],0)))),0)</f>
        <v>0</v>
      </c>
      <c r="K912" s="305"/>
      <c r="L912" s="305"/>
      <c r="M912" s="305"/>
      <c r="N912" s="305"/>
      <c r="O912" s="305"/>
      <c r="P912" s="305"/>
      <c r="Q912" s="305"/>
      <c r="R912" s="305"/>
      <c r="S912" s="305"/>
      <c r="T912" s="305"/>
      <c r="U912" s="307">
        <f t="shared" si="71"/>
        <v>0</v>
      </c>
      <c r="V912" s="307">
        <f t="shared" si="72"/>
        <v>0</v>
      </c>
      <c r="W912" s="307">
        <f t="shared" si="73"/>
        <v>0</v>
      </c>
      <c r="X912" s="307">
        <f t="shared" si="74"/>
        <v>0</v>
      </c>
      <c r="Y912" s="308">
        <f t="shared" si="75"/>
        <v>0</v>
      </c>
      <c r="Z912" s="377">
        <f>SUM(Detailed_budget_table[[#This Row],[Y1 Total Cost Budget Line]:[Y5 Total Cost Budget Line]])</f>
        <v>0</v>
      </c>
    </row>
    <row r="913" spans="2:26" ht="15" customHeight="1">
      <c r="B913" s="302"/>
      <c r="C913" s="71"/>
      <c r="D913" s="71"/>
      <c r="E913" s="71"/>
      <c r="F913" s="71"/>
      <c r="G913" s="71"/>
      <c r="H913" s="71"/>
      <c r="I913" s="368">
        <f>IF(Detailed_budget_table[[#This Row],[Unit Cost Available?]]="Yes",IFERROR(INDEX(unit_cost,MATCH(Detailed_budget_table[[#This Row],[Cost Item]],cost_item_lookup,0)),""),0)</f>
        <v>0</v>
      </c>
      <c r="J913" s="368">
        <f>IF(H913="Yes",IF(G913="","",INDEX(cost_item_lookup_table[Cost Unit],(MATCH(G913,cost_item_lookup_table[Cost Item],0)))),0)</f>
        <v>0</v>
      </c>
      <c r="K913" s="305"/>
      <c r="L913" s="305"/>
      <c r="M913" s="305"/>
      <c r="N913" s="305"/>
      <c r="O913" s="305"/>
      <c r="P913" s="305"/>
      <c r="Q913" s="305"/>
      <c r="R913" s="305"/>
      <c r="S913" s="305"/>
      <c r="T913" s="305"/>
      <c r="U913" s="307">
        <f t="shared" si="71"/>
        <v>0</v>
      </c>
      <c r="V913" s="307">
        <f t="shared" si="72"/>
        <v>0</v>
      </c>
      <c r="W913" s="307">
        <f t="shared" si="73"/>
        <v>0</v>
      </c>
      <c r="X913" s="307">
        <f t="shared" si="74"/>
        <v>0</v>
      </c>
      <c r="Y913" s="308">
        <f t="shared" si="75"/>
        <v>0</v>
      </c>
      <c r="Z913" s="377">
        <f>SUM(Detailed_budget_table[[#This Row],[Y1 Total Cost Budget Line]:[Y5 Total Cost Budget Line]])</f>
        <v>0</v>
      </c>
    </row>
    <row r="914" spans="2:26" ht="15" customHeight="1">
      <c r="B914" s="302"/>
      <c r="C914" s="71"/>
      <c r="D914" s="71"/>
      <c r="E914" s="71"/>
      <c r="F914" s="71"/>
      <c r="G914" s="71"/>
      <c r="H914" s="71"/>
      <c r="I914" s="368">
        <f>IF(Detailed_budget_table[[#This Row],[Unit Cost Available?]]="Yes",IFERROR(INDEX(unit_cost,MATCH(Detailed_budget_table[[#This Row],[Cost Item]],cost_item_lookup,0)),""),0)</f>
        <v>0</v>
      </c>
      <c r="J914" s="368">
        <f>IF(H914="Yes",IF(G914="","",INDEX(cost_item_lookup_table[Cost Unit],(MATCH(G914,cost_item_lookup_table[Cost Item],0)))),0)</f>
        <v>0</v>
      </c>
      <c r="K914" s="305"/>
      <c r="L914" s="305"/>
      <c r="M914" s="305"/>
      <c r="N914" s="305"/>
      <c r="O914" s="305"/>
      <c r="P914" s="305"/>
      <c r="Q914" s="305"/>
      <c r="R914" s="305"/>
      <c r="S914" s="305"/>
      <c r="T914" s="305"/>
      <c r="U914" s="307">
        <f t="shared" si="71"/>
        <v>0</v>
      </c>
      <c r="V914" s="307">
        <f t="shared" si="72"/>
        <v>0</v>
      </c>
      <c r="W914" s="307">
        <f t="shared" si="73"/>
        <v>0</v>
      </c>
      <c r="X914" s="307">
        <f t="shared" si="74"/>
        <v>0</v>
      </c>
      <c r="Y914" s="308">
        <f t="shared" si="75"/>
        <v>0</v>
      </c>
      <c r="Z914" s="377">
        <f>SUM(Detailed_budget_table[[#This Row],[Y1 Total Cost Budget Line]:[Y5 Total Cost Budget Line]])</f>
        <v>0</v>
      </c>
    </row>
    <row r="915" spans="2:26" ht="15" customHeight="1">
      <c r="B915" s="302"/>
      <c r="C915" s="71"/>
      <c r="D915" s="71"/>
      <c r="E915" s="71"/>
      <c r="F915" s="71"/>
      <c r="G915" s="71"/>
      <c r="H915" s="71"/>
      <c r="I915" s="368">
        <f>IF(Detailed_budget_table[[#This Row],[Unit Cost Available?]]="Yes",IFERROR(INDEX(unit_cost,MATCH(Detailed_budget_table[[#This Row],[Cost Item]],cost_item_lookup,0)),""),0)</f>
        <v>0</v>
      </c>
      <c r="J915" s="368">
        <f>IF(H915="Yes",IF(G915="","",INDEX(cost_item_lookup_table[Cost Unit],(MATCH(G915,cost_item_lookup_table[Cost Item],0)))),0)</f>
        <v>0</v>
      </c>
      <c r="K915" s="305"/>
      <c r="L915" s="305"/>
      <c r="M915" s="305"/>
      <c r="N915" s="305"/>
      <c r="O915" s="305"/>
      <c r="P915" s="305"/>
      <c r="Q915" s="305"/>
      <c r="R915" s="305"/>
      <c r="S915" s="305"/>
      <c r="T915" s="305"/>
      <c r="U915" s="307">
        <f t="shared" si="71"/>
        <v>0</v>
      </c>
      <c r="V915" s="307">
        <f t="shared" si="72"/>
        <v>0</v>
      </c>
      <c r="W915" s="307">
        <f t="shared" si="73"/>
        <v>0</v>
      </c>
      <c r="X915" s="307">
        <f t="shared" si="74"/>
        <v>0</v>
      </c>
      <c r="Y915" s="308">
        <f t="shared" si="75"/>
        <v>0</v>
      </c>
      <c r="Z915" s="377">
        <f>SUM(Detailed_budget_table[[#This Row],[Y1 Total Cost Budget Line]:[Y5 Total Cost Budget Line]])</f>
        <v>0</v>
      </c>
    </row>
    <row r="916" spans="2:26" ht="15" customHeight="1">
      <c r="B916" s="302"/>
      <c r="C916" s="71"/>
      <c r="D916" s="71"/>
      <c r="E916" s="71"/>
      <c r="F916" s="71"/>
      <c r="G916" s="71"/>
      <c r="H916" s="71"/>
      <c r="I916" s="368">
        <f>IF(Detailed_budget_table[[#This Row],[Unit Cost Available?]]="Yes",IFERROR(INDEX(unit_cost,MATCH(Detailed_budget_table[[#This Row],[Cost Item]],cost_item_lookup,0)),""),0)</f>
        <v>0</v>
      </c>
      <c r="J916" s="368">
        <f>IF(H916="Yes",IF(G916="","",INDEX(cost_item_lookup_table[Cost Unit],(MATCH(G916,cost_item_lookup_table[Cost Item],0)))),0)</f>
        <v>0</v>
      </c>
      <c r="K916" s="305"/>
      <c r="L916" s="305"/>
      <c r="M916" s="305"/>
      <c r="N916" s="305"/>
      <c r="O916" s="305"/>
      <c r="P916" s="305"/>
      <c r="Q916" s="305"/>
      <c r="R916" s="305"/>
      <c r="S916" s="305"/>
      <c r="T916" s="305"/>
      <c r="U916" s="307">
        <f t="shared" si="71"/>
        <v>0</v>
      </c>
      <c r="V916" s="307">
        <f t="shared" si="72"/>
        <v>0</v>
      </c>
      <c r="W916" s="307">
        <f t="shared" si="73"/>
        <v>0</v>
      </c>
      <c r="X916" s="307">
        <f t="shared" si="74"/>
        <v>0</v>
      </c>
      <c r="Y916" s="308">
        <f t="shared" si="75"/>
        <v>0</v>
      </c>
      <c r="Z916" s="377">
        <f>SUM(Detailed_budget_table[[#This Row],[Y1 Total Cost Budget Line]:[Y5 Total Cost Budget Line]])</f>
        <v>0</v>
      </c>
    </row>
    <row r="917" spans="2:26" ht="15" customHeight="1">
      <c r="B917" s="302"/>
      <c r="C917" s="71"/>
      <c r="D917" s="71"/>
      <c r="E917" s="71"/>
      <c r="F917" s="71"/>
      <c r="G917" s="71"/>
      <c r="H917" s="71"/>
      <c r="I917" s="368">
        <f>IF(Detailed_budget_table[[#This Row],[Unit Cost Available?]]="Yes",IFERROR(INDEX(unit_cost,MATCH(Detailed_budget_table[[#This Row],[Cost Item]],cost_item_lookup,0)),""),0)</f>
        <v>0</v>
      </c>
      <c r="J917" s="368">
        <f>IF(H917="Yes",IF(G917="","",INDEX(cost_item_lookup_table[Cost Unit],(MATCH(G917,cost_item_lookup_table[Cost Item],0)))),0)</f>
        <v>0</v>
      </c>
      <c r="K917" s="305"/>
      <c r="L917" s="305"/>
      <c r="M917" s="305"/>
      <c r="N917" s="305"/>
      <c r="O917" s="305"/>
      <c r="P917" s="305"/>
      <c r="Q917" s="305"/>
      <c r="R917" s="305"/>
      <c r="S917" s="305"/>
      <c r="T917" s="305"/>
      <c r="U917" s="307">
        <f t="shared" si="71"/>
        <v>0</v>
      </c>
      <c r="V917" s="307">
        <f t="shared" si="72"/>
        <v>0</v>
      </c>
      <c r="W917" s="307">
        <f t="shared" si="73"/>
        <v>0</v>
      </c>
      <c r="X917" s="307">
        <f t="shared" si="74"/>
        <v>0</v>
      </c>
      <c r="Y917" s="308">
        <f t="shared" si="75"/>
        <v>0</v>
      </c>
      <c r="Z917" s="377">
        <f>SUM(Detailed_budget_table[[#This Row],[Y1 Total Cost Budget Line]:[Y5 Total Cost Budget Line]])</f>
        <v>0</v>
      </c>
    </row>
    <row r="918" spans="2:26" ht="15" customHeight="1">
      <c r="B918" s="302"/>
      <c r="C918" s="71"/>
      <c r="D918" s="71"/>
      <c r="E918" s="71"/>
      <c r="F918" s="71"/>
      <c r="G918" s="71"/>
      <c r="H918" s="71"/>
      <c r="I918" s="368">
        <f>IF(Detailed_budget_table[[#This Row],[Unit Cost Available?]]="Yes",IFERROR(INDEX(unit_cost,MATCH(Detailed_budget_table[[#This Row],[Cost Item]],cost_item_lookup,0)),""),0)</f>
        <v>0</v>
      </c>
      <c r="J918" s="368">
        <f>IF(H918="Yes",IF(G918="","",INDEX(cost_item_lookup_table[Cost Unit],(MATCH(G918,cost_item_lookup_table[Cost Item],0)))),0)</f>
        <v>0</v>
      </c>
      <c r="K918" s="305"/>
      <c r="L918" s="305"/>
      <c r="M918" s="305"/>
      <c r="N918" s="305"/>
      <c r="O918" s="305"/>
      <c r="P918" s="305"/>
      <c r="Q918" s="305"/>
      <c r="R918" s="305"/>
      <c r="S918" s="305"/>
      <c r="T918" s="305"/>
      <c r="U918" s="307">
        <f t="shared" si="71"/>
        <v>0</v>
      </c>
      <c r="V918" s="307">
        <f t="shared" si="72"/>
        <v>0</v>
      </c>
      <c r="W918" s="307">
        <f t="shared" si="73"/>
        <v>0</v>
      </c>
      <c r="X918" s="307">
        <f t="shared" si="74"/>
        <v>0</v>
      </c>
      <c r="Y918" s="308">
        <f t="shared" si="75"/>
        <v>0</v>
      </c>
      <c r="Z918" s="377">
        <f>SUM(Detailed_budget_table[[#This Row],[Y1 Total Cost Budget Line]:[Y5 Total Cost Budget Line]])</f>
        <v>0</v>
      </c>
    </row>
    <row r="919" spans="2:26" ht="15" customHeight="1">
      <c r="B919" s="302"/>
      <c r="C919" s="71"/>
      <c r="D919" s="71"/>
      <c r="E919" s="71"/>
      <c r="F919" s="71"/>
      <c r="G919" s="71"/>
      <c r="H919" s="71"/>
      <c r="I919" s="368">
        <f>IF(Detailed_budget_table[[#This Row],[Unit Cost Available?]]="Yes",IFERROR(INDEX(unit_cost,MATCH(Detailed_budget_table[[#This Row],[Cost Item]],cost_item_lookup,0)),""),0)</f>
        <v>0</v>
      </c>
      <c r="J919" s="368">
        <f>IF(H919="Yes",IF(G919="","",INDEX(cost_item_lookup_table[Cost Unit],(MATCH(G919,cost_item_lookup_table[Cost Item],0)))),0)</f>
        <v>0</v>
      </c>
      <c r="K919" s="305"/>
      <c r="L919" s="305"/>
      <c r="M919" s="305"/>
      <c r="N919" s="305"/>
      <c r="O919" s="305"/>
      <c r="P919" s="305"/>
      <c r="Q919" s="305"/>
      <c r="R919" s="305"/>
      <c r="S919" s="305"/>
      <c r="T919" s="305"/>
      <c r="U919" s="307">
        <f t="shared" si="71"/>
        <v>0</v>
      </c>
      <c r="V919" s="307">
        <f t="shared" si="72"/>
        <v>0</v>
      </c>
      <c r="W919" s="307">
        <f t="shared" si="73"/>
        <v>0</v>
      </c>
      <c r="X919" s="307">
        <f t="shared" si="74"/>
        <v>0</v>
      </c>
      <c r="Y919" s="308">
        <f t="shared" si="75"/>
        <v>0</v>
      </c>
      <c r="Z919" s="377">
        <f>SUM(Detailed_budget_table[[#This Row],[Y1 Total Cost Budget Line]:[Y5 Total Cost Budget Line]])</f>
        <v>0</v>
      </c>
    </row>
    <row r="920" spans="2:26" ht="15" customHeight="1">
      <c r="B920" s="302"/>
      <c r="C920" s="71"/>
      <c r="D920" s="71"/>
      <c r="E920" s="71"/>
      <c r="F920" s="71"/>
      <c r="G920" s="71"/>
      <c r="H920" s="71"/>
      <c r="I920" s="368">
        <f>IF(Detailed_budget_table[[#This Row],[Unit Cost Available?]]="Yes",IFERROR(INDEX(unit_cost,MATCH(Detailed_budget_table[[#This Row],[Cost Item]],cost_item_lookup,0)),""),0)</f>
        <v>0</v>
      </c>
      <c r="J920" s="368">
        <f>IF(H920="Yes",IF(G920="","",INDEX(cost_item_lookup_table[Cost Unit],(MATCH(G920,cost_item_lookup_table[Cost Item],0)))),0)</f>
        <v>0</v>
      </c>
      <c r="K920" s="305"/>
      <c r="L920" s="305"/>
      <c r="M920" s="305"/>
      <c r="N920" s="305"/>
      <c r="O920" s="305"/>
      <c r="P920" s="305"/>
      <c r="Q920" s="305"/>
      <c r="R920" s="305"/>
      <c r="S920" s="305"/>
      <c r="T920" s="305"/>
      <c r="U920" s="307">
        <f t="shared" si="71"/>
        <v>0</v>
      </c>
      <c r="V920" s="307">
        <f t="shared" si="72"/>
        <v>0</v>
      </c>
      <c r="W920" s="307">
        <f t="shared" si="73"/>
        <v>0</v>
      </c>
      <c r="X920" s="307">
        <f t="shared" si="74"/>
        <v>0</v>
      </c>
      <c r="Y920" s="308">
        <f t="shared" si="75"/>
        <v>0</v>
      </c>
      <c r="Z920" s="377">
        <f>SUM(Detailed_budget_table[[#This Row],[Y1 Total Cost Budget Line]:[Y5 Total Cost Budget Line]])</f>
        <v>0</v>
      </c>
    </row>
    <row r="921" spans="2:26" ht="15" customHeight="1">
      <c r="B921" s="302"/>
      <c r="C921" s="71"/>
      <c r="D921" s="71"/>
      <c r="E921" s="71"/>
      <c r="F921" s="71"/>
      <c r="G921" s="71"/>
      <c r="H921" s="71"/>
      <c r="I921" s="368">
        <f>IF(Detailed_budget_table[[#This Row],[Unit Cost Available?]]="Yes",IFERROR(INDEX(unit_cost,MATCH(Detailed_budget_table[[#This Row],[Cost Item]],cost_item_lookup,0)),""),0)</f>
        <v>0</v>
      </c>
      <c r="J921" s="368">
        <f>IF(H921="Yes",IF(G921="","",INDEX(cost_item_lookup_table[Cost Unit],(MATCH(G921,cost_item_lookup_table[Cost Item],0)))),0)</f>
        <v>0</v>
      </c>
      <c r="K921" s="305"/>
      <c r="L921" s="305"/>
      <c r="M921" s="305"/>
      <c r="N921" s="305"/>
      <c r="O921" s="305"/>
      <c r="P921" s="305"/>
      <c r="Q921" s="305"/>
      <c r="R921" s="305"/>
      <c r="S921" s="305"/>
      <c r="T921" s="305"/>
      <c r="U921" s="307">
        <f t="shared" si="71"/>
        <v>0</v>
      </c>
      <c r="V921" s="307">
        <f t="shared" si="72"/>
        <v>0</v>
      </c>
      <c r="W921" s="307">
        <f t="shared" si="73"/>
        <v>0</v>
      </c>
      <c r="X921" s="307">
        <f t="shared" si="74"/>
        <v>0</v>
      </c>
      <c r="Y921" s="308">
        <f t="shared" si="75"/>
        <v>0</v>
      </c>
      <c r="Z921" s="377">
        <f>SUM(Detailed_budget_table[[#This Row],[Y1 Total Cost Budget Line]:[Y5 Total Cost Budget Line]])</f>
        <v>0</v>
      </c>
    </row>
    <row r="922" spans="2:26" ht="15" customHeight="1">
      <c r="B922" s="302"/>
      <c r="C922" s="71"/>
      <c r="D922" s="71"/>
      <c r="E922" s="71"/>
      <c r="F922" s="71"/>
      <c r="G922" s="71"/>
      <c r="H922" s="71"/>
      <c r="I922" s="368">
        <f>IF(Detailed_budget_table[[#This Row],[Unit Cost Available?]]="Yes",IFERROR(INDEX(unit_cost,MATCH(Detailed_budget_table[[#This Row],[Cost Item]],cost_item_lookup,0)),""),0)</f>
        <v>0</v>
      </c>
      <c r="J922" s="368">
        <f>IF(H922="Yes",IF(G922="","",INDEX(cost_item_lookup_table[Cost Unit],(MATCH(G922,cost_item_lookup_table[Cost Item],0)))),0)</f>
        <v>0</v>
      </c>
      <c r="K922" s="305"/>
      <c r="L922" s="305"/>
      <c r="M922" s="305"/>
      <c r="N922" s="305"/>
      <c r="O922" s="305"/>
      <c r="P922" s="305"/>
      <c r="Q922" s="305"/>
      <c r="R922" s="305"/>
      <c r="S922" s="305"/>
      <c r="T922" s="305"/>
      <c r="U922" s="307">
        <f t="shared" si="71"/>
        <v>0</v>
      </c>
      <c r="V922" s="307">
        <f t="shared" si="72"/>
        <v>0</v>
      </c>
      <c r="W922" s="307">
        <f t="shared" si="73"/>
        <v>0</v>
      </c>
      <c r="X922" s="307">
        <f t="shared" si="74"/>
        <v>0</v>
      </c>
      <c r="Y922" s="308">
        <f t="shared" si="75"/>
        <v>0</v>
      </c>
      <c r="Z922" s="377">
        <f>SUM(Detailed_budget_table[[#This Row],[Y1 Total Cost Budget Line]:[Y5 Total Cost Budget Line]])</f>
        <v>0</v>
      </c>
    </row>
    <row r="923" spans="2:26" ht="15" customHeight="1">
      <c r="B923" s="302"/>
      <c r="C923" s="71"/>
      <c r="D923" s="71"/>
      <c r="E923" s="71"/>
      <c r="F923" s="71"/>
      <c r="G923" s="71"/>
      <c r="H923" s="71"/>
      <c r="I923" s="368">
        <f>IF(Detailed_budget_table[[#This Row],[Unit Cost Available?]]="Yes",IFERROR(INDEX(unit_cost,MATCH(Detailed_budget_table[[#This Row],[Cost Item]],cost_item_lookup,0)),""),0)</f>
        <v>0</v>
      </c>
      <c r="J923" s="368">
        <f>IF(H923="Yes",IF(G923="","",INDEX(cost_item_lookup_table[Cost Unit],(MATCH(G923,cost_item_lookup_table[Cost Item],0)))),0)</f>
        <v>0</v>
      </c>
      <c r="K923" s="305"/>
      <c r="L923" s="305"/>
      <c r="M923" s="305"/>
      <c r="N923" s="305"/>
      <c r="O923" s="305"/>
      <c r="P923" s="305"/>
      <c r="Q923" s="305"/>
      <c r="R923" s="305"/>
      <c r="S923" s="305"/>
      <c r="T923" s="305"/>
      <c r="U923" s="307">
        <f t="shared" si="71"/>
        <v>0</v>
      </c>
      <c r="V923" s="307">
        <f t="shared" si="72"/>
        <v>0</v>
      </c>
      <c r="W923" s="307">
        <f t="shared" si="73"/>
        <v>0</v>
      </c>
      <c r="X923" s="307">
        <f t="shared" si="74"/>
        <v>0</v>
      </c>
      <c r="Y923" s="308">
        <f t="shared" si="75"/>
        <v>0</v>
      </c>
      <c r="Z923" s="377">
        <f>SUM(Detailed_budget_table[[#This Row],[Y1 Total Cost Budget Line]:[Y5 Total Cost Budget Line]])</f>
        <v>0</v>
      </c>
    </row>
    <row r="924" spans="2:26" ht="15" customHeight="1">
      <c r="B924" s="302"/>
      <c r="C924" s="71"/>
      <c r="D924" s="71"/>
      <c r="E924" s="71"/>
      <c r="F924" s="71"/>
      <c r="G924" s="71"/>
      <c r="H924" s="71"/>
      <c r="I924" s="368">
        <f>IF(Detailed_budget_table[[#This Row],[Unit Cost Available?]]="Yes",IFERROR(INDEX(unit_cost,MATCH(Detailed_budget_table[[#This Row],[Cost Item]],cost_item_lookup,0)),""),0)</f>
        <v>0</v>
      </c>
      <c r="J924" s="368">
        <f>IF(H924="Yes",IF(G924="","",INDEX(cost_item_lookup_table[Cost Unit],(MATCH(G924,cost_item_lookup_table[Cost Item],0)))),0)</f>
        <v>0</v>
      </c>
      <c r="K924" s="305"/>
      <c r="L924" s="305"/>
      <c r="M924" s="305"/>
      <c r="N924" s="305"/>
      <c r="O924" s="305"/>
      <c r="P924" s="305"/>
      <c r="Q924" s="305"/>
      <c r="R924" s="305"/>
      <c r="S924" s="305"/>
      <c r="T924" s="305"/>
      <c r="U924" s="307">
        <f t="shared" si="71"/>
        <v>0</v>
      </c>
      <c r="V924" s="307">
        <f t="shared" si="72"/>
        <v>0</v>
      </c>
      <c r="W924" s="307">
        <f t="shared" si="73"/>
        <v>0</v>
      </c>
      <c r="X924" s="307">
        <f t="shared" si="74"/>
        <v>0</v>
      </c>
      <c r="Y924" s="308">
        <f t="shared" si="75"/>
        <v>0</v>
      </c>
      <c r="Z924" s="377">
        <f>SUM(Detailed_budget_table[[#This Row],[Y1 Total Cost Budget Line]:[Y5 Total Cost Budget Line]])</f>
        <v>0</v>
      </c>
    </row>
    <row r="925" spans="2:26" ht="15" customHeight="1">
      <c r="B925" s="302"/>
      <c r="C925" s="71"/>
      <c r="D925" s="71"/>
      <c r="E925" s="71"/>
      <c r="F925" s="71"/>
      <c r="G925" s="71"/>
      <c r="H925" s="71"/>
      <c r="I925" s="368">
        <f>IF(Detailed_budget_table[[#This Row],[Unit Cost Available?]]="Yes",IFERROR(INDEX(unit_cost,MATCH(Detailed_budget_table[[#This Row],[Cost Item]],cost_item_lookup,0)),""),0)</f>
        <v>0</v>
      </c>
      <c r="J925" s="368">
        <f>IF(H925="Yes",IF(G925="","",INDEX(cost_item_lookup_table[Cost Unit],(MATCH(G925,cost_item_lookup_table[Cost Item],0)))),0)</f>
        <v>0</v>
      </c>
      <c r="K925" s="305"/>
      <c r="L925" s="305"/>
      <c r="M925" s="305"/>
      <c r="N925" s="305"/>
      <c r="O925" s="305"/>
      <c r="P925" s="305"/>
      <c r="Q925" s="305"/>
      <c r="R925" s="305"/>
      <c r="S925" s="305"/>
      <c r="T925" s="305"/>
      <c r="U925" s="307">
        <f t="shared" si="71"/>
        <v>0</v>
      </c>
      <c r="V925" s="307">
        <f t="shared" si="72"/>
        <v>0</v>
      </c>
      <c r="W925" s="307">
        <f t="shared" si="73"/>
        <v>0</v>
      </c>
      <c r="X925" s="307">
        <f t="shared" si="74"/>
        <v>0</v>
      </c>
      <c r="Y925" s="308">
        <f t="shared" si="75"/>
        <v>0</v>
      </c>
      <c r="Z925" s="377">
        <f>SUM(Detailed_budget_table[[#This Row],[Y1 Total Cost Budget Line]:[Y5 Total Cost Budget Line]])</f>
        <v>0</v>
      </c>
    </row>
    <row r="926" spans="2:26" ht="15" customHeight="1">
      <c r="B926" s="302"/>
      <c r="C926" s="71"/>
      <c r="D926" s="71"/>
      <c r="E926" s="71"/>
      <c r="F926" s="71"/>
      <c r="G926" s="71"/>
      <c r="H926" s="71"/>
      <c r="I926" s="368">
        <f>IF(Detailed_budget_table[[#This Row],[Unit Cost Available?]]="Yes",IFERROR(INDEX(unit_cost,MATCH(Detailed_budget_table[[#This Row],[Cost Item]],cost_item_lookup,0)),""),0)</f>
        <v>0</v>
      </c>
      <c r="J926" s="368">
        <f>IF(H926="Yes",IF(G926="","",INDEX(cost_item_lookup_table[Cost Unit],(MATCH(G926,cost_item_lookup_table[Cost Item],0)))),0)</f>
        <v>0</v>
      </c>
      <c r="K926" s="305"/>
      <c r="L926" s="305"/>
      <c r="M926" s="305"/>
      <c r="N926" s="305"/>
      <c r="O926" s="305"/>
      <c r="P926" s="305"/>
      <c r="Q926" s="305"/>
      <c r="R926" s="305"/>
      <c r="S926" s="305"/>
      <c r="T926" s="305"/>
      <c r="U926" s="307">
        <f t="shared" si="71"/>
        <v>0</v>
      </c>
      <c r="V926" s="307">
        <f t="shared" si="72"/>
        <v>0</v>
      </c>
      <c r="W926" s="307">
        <f t="shared" si="73"/>
        <v>0</v>
      </c>
      <c r="X926" s="307">
        <f t="shared" si="74"/>
        <v>0</v>
      </c>
      <c r="Y926" s="308">
        <f t="shared" si="75"/>
        <v>0</v>
      </c>
      <c r="Z926" s="377">
        <f>SUM(Detailed_budget_table[[#This Row],[Y1 Total Cost Budget Line]:[Y5 Total Cost Budget Line]])</f>
        <v>0</v>
      </c>
    </row>
    <row r="927" spans="2:26" ht="15" customHeight="1">
      <c r="B927" s="302"/>
      <c r="C927" s="71"/>
      <c r="D927" s="71"/>
      <c r="E927" s="71"/>
      <c r="F927" s="71"/>
      <c r="G927" s="71"/>
      <c r="H927" s="71"/>
      <c r="I927" s="368">
        <f>IF(Detailed_budget_table[[#This Row],[Unit Cost Available?]]="Yes",IFERROR(INDEX(unit_cost,MATCH(Detailed_budget_table[[#This Row],[Cost Item]],cost_item_lookup,0)),""),0)</f>
        <v>0</v>
      </c>
      <c r="J927" s="368">
        <f>IF(H927="Yes",IF(G927="","",INDEX(cost_item_lookup_table[Cost Unit],(MATCH(G927,cost_item_lookup_table[Cost Item],0)))),0)</f>
        <v>0</v>
      </c>
      <c r="K927" s="305"/>
      <c r="L927" s="305"/>
      <c r="M927" s="305"/>
      <c r="N927" s="305"/>
      <c r="O927" s="305"/>
      <c r="P927" s="305"/>
      <c r="Q927" s="305"/>
      <c r="R927" s="305"/>
      <c r="S927" s="305"/>
      <c r="T927" s="305"/>
      <c r="U927" s="307">
        <f t="shared" si="71"/>
        <v>0</v>
      </c>
      <c r="V927" s="307">
        <f t="shared" si="72"/>
        <v>0</v>
      </c>
      <c r="W927" s="307">
        <f t="shared" si="73"/>
        <v>0</v>
      </c>
      <c r="X927" s="307">
        <f t="shared" si="74"/>
        <v>0</v>
      </c>
      <c r="Y927" s="308">
        <f t="shared" si="75"/>
        <v>0</v>
      </c>
      <c r="Z927" s="377">
        <f>SUM(Detailed_budget_table[[#This Row],[Y1 Total Cost Budget Line]:[Y5 Total Cost Budget Line]])</f>
        <v>0</v>
      </c>
    </row>
    <row r="928" spans="2:26" ht="15" customHeight="1">
      <c r="B928" s="302"/>
      <c r="C928" s="71"/>
      <c r="D928" s="71"/>
      <c r="E928" s="71"/>
      <c r="F928" s="71"/>
      <c r="G928" s="71"/>
      <c r="H928" s="71"/>
      <c r="I928" s="368">
        <f>IF(Detailed_budget_table[[#This Row],[Unit Cost Available?]]="Yes",IFERROR(INDEX(unit_cost,MATCH(Detailed_budget_table[[#This Row],[Cost Item]],cost_item_lookup,0)),""),0)</f>
        <v>0</v>
      </c>
      <c r="J928" s="368">
        <f>IF(H928="Yes",IF(G928="","",INDEX(cost_item_lookup_table[Cost Unit],(MATCH(G928,cost_item_lookup_table[Cost Item],0)))),0)</f>
        <v>0</v>
      </c>
      <c r="K928" s="305"/>
      <c r="L928" s="305"/>
      <c r="M928" s="305"/>
      <c r="N928" s="305"/>
      <c r="O928" s="305"/>
      <c r="P928" s="305"/>
      <c r="Q928" s="305"/>
      <c r="R928" s="305"/>
      <c r="S928" s="305"/>
      <c r="T928" s="305"/>
      <c r="U928" s="307">
        <f t="shared" si="71"/>
        <v>0</v>
      </c>
      <c r="V928" s="307">
        <f t="shared" si="72"/>
        <v>0</v>
      </c>
      <c r="W928" s="307">
        <f t="shared" si="73"/>
        <v>0</v>
      </c>
      <c r="X928" s="307">
        <f t="shared" si="74"/>
        <v>0</v>
      </c>
      <c r="Y928" s="308">
        <f t="shared" si="75"/>
        <v>0</v>
      </c>
      <c r="Z928" s="377">
        <f>SUM(Detailed_budget_table[[#This Row],[Y1 Total Cost Budget Line]:[Y5 Total Cost Budget Line]])</f>
        <v>0</v>
      </c>
    </row>
    <row r="929" spans="2:26" ht="15" customHeight="1">
      <c r="B929" s="302"/>
      <c r="C929" s="71"/>
      <c r="D929" s="71"/>
      <c r="E929" s="71"/>
      <c r="F929" s="71"/>
      <c r="G929" s="71"/>
      <c r="H929" s="71"/>
      <c r="I929" s="368">
        <f>IF(Detailed_budget_table[[#This Row],[Unit Cost Available?]]="Yes",IFERROR(INDEX(unit_cost,MATCH(Detailed_budget_table[[#This Row],[Cost Item]],cost_item_lookup,0)),""),0)</f>
        <v>0</v>
      </c>
      <c r="J929" s="368">
        <f>IF(H929="Yes",IF(G929="","",INDEX(cost_item_lookup_table[Cost Unit],(MATCH(G929,cost_item_lookup_table[Cost Item],0)))),0)</f>
        <v>0</v>
      </c>
      <c r="K929" s="305"/>
      <c r="L929" s="305"/>
      <c r="M929" s="305"/>
      <c r="N929" s="305"/>
      <c r="O929" s="305"/>
      <c r="P929" s="305"/>
      <c r="Q929" s="305"/>
      <c r="R929" s="305"/>
      <c r="S929" s="305"/>
      <c r="T929" s="305"/>
      <c r="U929" s="307">
        <f t="shared" si="71"/>
        <v>0</v>
      </c>
      <c r="V929" s="307">
        <f t="shared" si="72"/>
        <v>0</v>
      </c>
      <c r="W929" s="307">
        <f t="shared" si="73"/>
        <v>0</v>
      </c>
      <c r="X929" s="307">
        <f t="shared" si="74"/>
        <v>0</v>
      </c>
      <c r="Y929" s="308">
        <f t="shared" si="75"/>
        <v>0</v>
      </c>
      <c r="Z929" s="377">
        <f>SUM(Detailed_budget_table[[#This Row],[Y1 Total Cost Budget Line]:[Y5 Total Cost Budget Line]])</f>
        <v>0</v>
      </c>
    </row>
    <row r="930" spans="2:26" ht="15" customHeight="1">
      <c r="B930" s="302"/>
      <c r="C930" s="71"/>
      <c r="D930" s="71"/>
      <c r="E930" s="71"/>
      <c r="F930" s="71"/>
      <c r="G930" s="71"/>
      <c r="H930" s="71"/>
      <c r="I930" s="368">
        <f>IF(Detailed_budget_table[[#This Row],[Unit Cost Available?]]="Yes",IFERROR(INDEX(unit_cost,MATCH(Detailed_budget_table[[#This Row],[Cost Item]],cost_item_lookup,0)),""),0)</f>
        <v>0</v>
      </c>
      <c r="J930" s="368">
        <f>IF(H930="Yes",IF(G930="","",INDEX(cost_item_lookup_table[Cost Unit],(MATCH(G930,cost_item_lookup_table[Cost Item],0)))),0)</f>
        <v>0</v>
      </c>
      <c r="K930" s="305"/>
      <c r="L930" s="305"/>
      <c r="M930" s="305"/>
      <c r="N930" s="305"/>
      <c r="O930" s="305"/>
      <c r="P930" s="305"/>
      <c r="Q930" s="305"/>
      <c r="R930" s="305"/>
      <c r="S930" s="305"/>
      <c r="T930" s="305"/>
      <c r="U930" s="307">
        <f t="shared" si="71"/>
        <v>0</v>
      </c>
      <c r="V930" s="307">
        <f t="shared" si="72"/>
        <v>0</v>
      </c>
      <c r="W930" s="307">
        <f t="shared" si="73"/>
        <v>0</v>
      </c>
      <c r="X930" s="307">
        <f t="shared" si="74"/>
        <v>0</v>
      </c>
      <c r="Y930" s="308">
        <f t="shared" si="75"/>
        <v>0</v>
      </c>
      <c r="Z930" s="377">
        <f>SUM(Detailed_budget_table[[#This Row],[Y1 Total Cost Budget Line]:[Y5 Total Cost Budget Line]])</f>
        <v>0</v>
      </c>
    </row>
    <row r="931" spans="2:26" ht="15" customHeight="1">
      <c r="B931" s="302"/>
      <c r="C931" s="71"/>
      <c r="D931" s="71"/>
      <c r="E931" s="71"/>
      <c r="F931" s="71"/>
      <c r="G931" s="71"/>
      <c r="H931" s="71"/>
      <c r="I931" s="368">
        <f>IF(Detailed_budget_table[[#This Row],[Unit Cost Available?]]="Yes",IFERROR(INDEX(unit_cost,MATCH(Detailed_budget_table[[#This Row],[Cost Item]],cost_item_lookup,0)),""),0)</f>
        <v>0</v>
      </c>
      <c r="J931" s="368">
        <f>IF(H931="Yes",IF(G931="","",INDEX(cost_item_lookup_table[Cost Unit],(MATCH(G931,cost_item_lookup_table[Cost Item],0)))),0)</f>
        <v>0</v>
      </c>
      <c r="K931" s="305"/>
      <c r="L931" s="305"/>
      <c r="M931" s="305"/>
      <c r="N931" s="305"/>
      <c r="O931" s="305"/>
      <c r="P931" s="305"/>
      <c r="Q931" s="305"/>
      <c r="R931" s="305"/>
      <c r="S931" s="305"/>
      <c r="T931" s="305"/>
      <c r="U931" s="307">
        <f t="shared" si="71"/>
        <v>0</v>
      </c>
      <c r="V931" s="307">
        <f t="shared" si="72"/>
        <v>0</v>
      </c>
      <c r="W931" s="307">
        <f t="shared" si="73"/>
        <v>0</v>
      </c>
      <c r="X931" s="307">
        <f t="shared" si="74"/>
        <v>0</v>
      </c>
      <c r="Y931" s="308">
        <f t="shared" si="75"/>
        <v>0</v>
      </c>
      <c r="Z931" s="377">
        <f>SUM(Detailed_budget_table[[#This Row],[Y1 Total Cost Budget Line]:[Y5 Total Cost Budget Line]])</f>
        <v>0</v>
      </c>
    </row>
    <row r="932" spans="2:26" ht="15" customHeight="1">
      <c r="B932" s="302"/>
      <c r="C932" s="71"/>
      <c r="D932" s="71"/>
      <c r="E932" s="71"/>
      <c r="F932" s="71"/>
      <c r="G932" s="71"/>
      <c r="H932" s="71"/>
      <c r="I932" s="368">
        <f>IF(Detailed_budget_table[[#This Row],[Unit Cost Available?]]="Yes",IFERROR(INDEX(unit_cost,MATCH(Detailed_budget_table[[#This Row],[Cost Item]],cost_item_lookup,0)),""),0)</f>
        <v>0</v>
      </c>
      <c r="J932" s="368">
        <f>IF(H932="Yes",IF(G932="","",INDEX(cost_item_lookup_table[Cost Unit],(MATCH(G932,cost_item_lookup_table[Cost Item],0)))),0)</f>
        <v>0</v>
      </c>
      <c r="K932" s="305"/>
      <c r="L932" s="305"/>
      <c r="M932" s="305"/>
      <c r="N932" s="305"/>
      <c r="O932" s="305"/>
      <c r="P932" s="305"/>
      <c r="Q932" s="305"/>
      <c r="R932" s="305"/>
      <c r="S932" s="305"/>
      <c r="T932" s="305"/>
      <c r="U932" s="307">
        <f t="shared" si="71"/>
        <v>0</v>
      </c>
      <c r="V932" s="307">
        <f t="shared" si="72"/>
        <v>0</v>
      </c>
      <c r="W932" s="307">
        <f t="shared" si="73"/>
        <v>0</v>
      </c>
      <c r="X932" s="307">
        <f t="shared" si="74"/>
        <v>0</v>
      </c>
      <c r="Y932" s="308">
        <f t="shared" si="75"/>
        <v>0</v>
      </c>
      <c r="Z932" s="377">
        <f>SUM(Detailed_budget_table[[#This Row],[Y1 Total Cost Budget Line]:[Y5 Total Cost Budget Line]])</f>
        <v>0</v>
      </c>
    </row>
    <row r="933" spans="2:26" ht="15" customHeight="1">
      <c r="B933" s="302"/>
      <c r="C933" s="71"/>
      <c r="D933" s="71"/>
      <c r="E933" s="71"/>
      <c r="F933" s="71"/>
      <c r="G933" s="71"/>
      <c r="H933" s="71"/>
      <c r="I933" s="368">
        <f>IF(Detailed_budget_table[[#This Row],[Unit Cost Available?]]="Yes",IFERROR(INDEX(unit_cost,MATCH(Detailed_budget_table[[#This Row],[Cost Item]],cost_item_lookup,0)),""),0)</f>
        <v>0</v>
      </c>
      <c r="J933" s="368">
        <f>IF(H933="Yes",IF(G933="","",INDEX(cost_item_lookup_table[Cost Unit],(MATCH(G933,cost_item_lookup_table[Cost Item],0)))),0)</f>
        <v>0</v>
      </c>
      <c r="K933" s="305"/>
      <c r="L933" s="305"/>
      <c r="M933" s="305"/>
      <c r="N933" s="305"/>
      <c r="O933" s="305"/>
      <c r="P933" s="305"/>
      <c r="Q933" s="305"/>
      <c r="R933" s="305"/>
      <c r="S933" s="305"/>
      <c r="T933" s="305"/>
      <c r="U933" s="307">
        <f t="shared" si="71"/>
        <v>0</v>
      </c>
      <c r="V933" s="307">
        <f t="shared" si="72"/>
        <v>0</v>
      </c>
      <c r="W933" s="307">
        <f t="shared" si="73"/>
        <v>0</v>
      </c>
      <c r="X933" s="307">
        <f t="shared" si="74"/>
        <v>0</v>
      </c>
      <c r="Y933" s="308">
        <f t="shared" si="75"/>
        <v>0</v>
      </c>
      <c r="Z933" s="377">
        <f>SUM(Detailed_budget_table[[#This Row],[Y1 Total Cost Budget Line]:[Y5 Total Cost Budget Line]])</f>
        <v>0</v>
      </c>
    </row>
    <row r="934" spans="2:26" ht="15" customHeight="1">
      <c r="B934" s="302"/>
      <c r="C934" s="71"/>
      <c r="D934" s="71"/>
      <c r="E934" s="71"/>
      <c r="F934" s="71"/>
      <c r="G934" s="71"/>
      <c r="H934" s="71"/>
      <c r="I934" s="368">
        <f>IF(Detailed_budget_table[[#This Row],[Unit Cost Available?]]="Yes",IFERROR(INDEX(unit_cost,MATCH(Detailed_budget_table[[#This Row],[Cost Item]],cost_item_lookup,0)),""),0)</f>
        <v>0</v>
      </c>
      <c r="J934" s="368">
        <f>IF(H934="Yes",IF(G934="","",INDEX(cost_item_lookup_table[Cost Unit],(MATCH(G934,cost_item_lookup_table[Cost Item],0)))),0)</f>
        <v>0</v>
      </c>
      <c r="K934" s="305"/>
      <c r="L934" s="305"/>
      <c r="M934" s="305"/>
      <c r="N934" s="305"/>
      <c r="O934" s="305"/>
      <c r="P934" s="305"/>
      <c r="Q934" s="305"/>
      <c r="R934" s="305"/>
      <c r="S934" s="305"/>
      <c r="T934" s="305"/>
      <c r="U934" s="307">
        <f t="shared" si="71"/>
        <v>0</v>
      </c>
      <c r="V934" s="307">
        <f t="shared" si="72"/>
        <v>0</v>
      </c>
      <c r="W934" s="307">
        <f t="shared" si="73"/>
        <v>0</v>
      </c>
      <c r="X934" s="307">
        <f t="shared" si="74"/>
        <v>0</v>
      </c>
      <c r="Y934" s="308">
        <f t="shared" si="75"/>
        <v>0</v>
      </c>
      <c r="Z934" s="377">
        <f>SUM(Detailed_budget_table[[#This Row],[Y1 Total Cost Budget Line]:[Y5 Total Cost Budget Line]])</f>
        <v>0</v>
      </c>
    </row>
    <row r="935" spans="2:26" ht="15" customHeight="1">
      <c r="B935" s="302"/>
      <c r="C935" s="71"/>
      <c r="D935" s="71"/>
      <c r="E935" s="71"/>
      <c r="F935" s="71"/>
      <c r="G935" s="71"/>
      <c r="H935" s="71"/>
      <c r="I935" s="368">
        <f>IF(Detailed_budget_table[[#This Row],[Unit Cost Available?]]="Yes",IFERROR(INDEX(unit_cost,MATCH(Detailed_budget_table[[#This Row],[Cost Item]],cost_item_lookup,0)),""),0)</f>
        <v>0</v>
      </c>
      <c r="J935" s="368">
        <f>IF(H935="Yes",IF(G935="","",INDEX(cost_item_lookup_table[Cost Unit],(MATCH(G935,cost_item_lookup_table[Cost Item],0)))),0)</f>
        <v>0</v>
      </c>
      <c r="K935" s="305"/>
      <c r="L935" s="305"/>
      <c r="M935" s="305"/>
      <c r="N935" s="305"/>
      <c r="O935" s="305"/>
      <c r="P935" s="305"/>
      <c r="Q935" s="305"/>
      <c r="R935" s="305"/>
      <c r="S935" s="305"/>
      <c r="T935" s="305"/>
      <c r="U935" s="307">
        <f t="shared" si="71"/>
        <v>0</v>
      </c>
      <c r="V935" s="307">
        <f t="shared" si="72"/>
        <v>0</v>
      </c>
      <c r="W935" s="307">
        <f t="shared" si="73"/>
        <v>0</v>
      </c>
      <c r="X935" s="307">
        <f t="shared" si="74"/>
        <v>0</v>
      </c>
      <c r="Y935" s="308">
        <f t="shared" si="75"/>
        <v>0</v>
      </c>
      <c r="Z935" s="377">
        <f>SUM(Detailed_budget_table[[#This Row],[Y1 Total Cost Budget Line]:[Y5 Total Cost Budget Line]])</f>
        <v>0</v>
      </c>
    </row>
    <row r="936" spans="2:26" ht="15" customHeight="1">
      <c r="B936" s="302"/>
      <c r="C936" s="71"/>
      <c r="D936" s="71"/>
      <c r="E936" s="71"/>
      <c r="F936" s="71"/>
      <c r="G936" s="71"/>
      <c r="H936" s="71"/>
      <c r="I936" s="368">
        <f>IF(Detailed_budget_table[[#This Row],[Unit Cost Available?]]="Yes",IFERROR(INDEX(unit_cost,MATCH(Detailed_budget_table[[#This Row],[Cost Item]],cost_item_lookup,0)),""),0)</f>
        <v>0</v>
      </c>
      <c r="J936" s="368">
        <f>IF(H936="Yes",IF(G936="","",INDEX(cost_item_lookup_table[Cost Unit],(MATCH(G936,cost_item_lookup_table[Cost Item],0)))),0)</f>
        <v>0</v>
      </c>
      <c r="K936" s="305"/>
      <c r="L936" s="305"/>
      <c r="M936" s="305"/>
      <c r="N936" s="305"/>
      <c r="O936" s="305"/>
      <c r="P936" s="305"/>
      <c r="Q936" s="305"/>
      <c r="R936" s="305"/>
      <c r="S936" s="305"/>
      <c r="T936" s="305"/>
      <c r="U936" s="307">
        <f t="shared" si="71"/>
        <v>0</v>
      </c>
      <c r="V936" s="307">
        <f t="shared" si="72"/>
        <v>0</v>
      </c>
      <c r="W936" s="307">
        <f t="shared" si="73"/>
        <v>0</v>
      </c>
      <c r="X936" s="307">
        <f t="shared" si="74"/>
        <v>0</v>
      </c>
      <c r="Y936" s="308">
        <f t="shared" si="75"/>
        <v>0</v>
      </c>
      <c r="Z936" s="377">
        <f>SUM(Detailed_budget_table[[#This Row],[Y1 Total Cost Budget Line]:[Y5 Total Cost Budget Line]])</f>
        <v>0</v>
      </c>
    </row>
    <row r="937" spans="2:26" ht="15" customHeight="1">
      <c r="B937" s="302"/>
      <c r="C937" s="71"/>
      <c r="D937" s="71"/>
      <c r="E937" s="71"/>
      <c r="F937" s="71"/>
      <c r="G937" s="71"/>
      <c r="H937" s="71"/>
      <c r="I937" s="368">
        <f>IF(Detailed_budget_table[[#This Row],[Unit Cost Available?]]="Yes",IFERROR(INDEX(unit_cost,MATCH(Detailed_budget_table[[#This Row],[Cost Item]],cost_item_lookup,0)),""),0)</f>
        <v>0</v>
      </c>
      <c r="J937" s="368">
        <f>IF(H937="Yes",IF(G937="","",INDEX(cost_item_lookup_table[Cost Unit],(MATCH(G937,cost_item_lookup_table[Cost Item],0)))),0)</f>
        <v>0</v>
      </c>
      <c r="K937" s="305"/>
      <c r="L937" s="305"/>
      <c r="M937" s="305"/>
      <c r="N937" s="305"/>
      <c r="O937" s="305"/>
      <c r="P937" s="305"/>
      <c r="Q937" s="305"/>
      <c r="R937" s="305"/>
      <c r="S937" s="305"/>
      <c r="T937" s="305"/>
      <c r="U937" s="307">
        <f t="shared" si="71"/>
        <v>0</v>
      </c>
      <c r="V937" s="307">
        <f t="shared" si="72"/>
        <v>0</v>
      </c>
      <c r="W937" s="307">
        <f t="shared" si="73"/>
        <v>0</v>
      </c>
      <c r="X937" s="307">
        <f t="shared" si="74"/>
        <v>0</v>
      </c>
      <c r="Y937" s="308">
        <f t="shared" si="75"/>
        <v>0</v>
      </c>
      <c r="Z937" s="377">
        <f>SUM(Detailed_budget_table[[#This Row],[Y1 Total Cost Budget Line]:[Y5 Total Cost Budget Line]])</f>
        <v>0</v>
      </c>
    </row>
    <row r="938" spans="2:26" ht="15" customHeight="1">
      <c r="B938" s="302"/>
      <c r="C938" s="71"/>
      <c r="D938" s="71"/>
      <c r="E938" s="71"/>
      <c r="F938" s="71"/>
      <c r="G938" s="71"/>
      <c r="H938" s="71"/>
      <c r="I938" s="368">
        <f>IF(Detailed_budget_table[[#This Row],[Unit Cost Available?]]="Yes",IFERROR(INDEX(unit_cost,MATCH(Detailed_budget_table[[#This Row],[Cost Item]],cost_item_lookup,0)),""),0)</f>
        <v>0</v>
      </c>
      <c r="J938" s="368">
        <f>IF(H938="Yes",IF(G938="","",INDEX(cost_item_lookup_table[Cost Unit],(MATCH(G938,cost_item_lookup_table[Cost Item],0)))),0)</f>
        <v>0</v>
      </c>
      <c r="K938" s="305"/>
      <c r="L938" s="305"/>
      <c r="M938" s="305"/>
      <c r="N938" s="305"/>
      <c r="O938" s="305"/>
      <c r="P938" s="305"/>
      <c r="Q938" s="305"/>
      <c r="R938" s="305"/>
      <c r="S938" s="305"/>
      <c r="T938" s="305"/>
      <c r="U938" s="307">
        <f t="shared" si="71"/>
        <v>0</v>
      </c>
      <c r="V938" s="307">
        <f t="shared" si="72"/>
        <v>0</v>
      </c>
      <c r="W938" s="307">
        <f t="shared" si="73"/>
        <v>0</v>
      </c>
      <c r="X938" s="307">
        <f t="shared" si="74"/>
        <v>0</v>
      </c>
      <c r="Y938" s="308">
        <f t="shared" si="75"/>
        <v>0</v>
      </c>
      <c r="Z938" s="377">
        <f>SUM(Detailed_budget_table[[#This Row],[Y1 Total Cost Budget Line]:[Y5 Total Cost Budget Line]])</f>
        <v>0</v>
      </c>
    </row>
    <row r="939" spans="2:26" ht="15" customHeight="1">
      <c r="B939" s="302"/>
      <c r="C939" s="71"/>
      <c r="D939" s="71"/>
      <c r="E939" s="71"/>
      <c r="F939" s="71"/>
      <c r="G939" s="71"/>
      <c r="H939" s="71"/>
      <c r="I939" s="368">
        <f>IF(Detailed_budget_table[[#This Row],[Unit Cost Available?]]="Yes",IFERROR(INDEX(unit_cost,MATCH(Detailed_budget_table[[#This Row],[Cost Item]],cost_item_lookup,0)),""),0)</f>
        <v>0</v>
      </c>
      <c r="J939" s="368">
        <f>IF(H939="Yes",IF(G939="","",INDEX(cost_item_lookup_table[Cost Unit],(MATCH(G939,cost_item_lookup_table[Cost Item],0)))),0)</f>
        <v>0</v>
      </c>
      <c r="K939" s="305"/>
      <c r="L939" s="305"/>
      <c r="M939" s="305"/>
      <c r="N939" s="305"/>
      <c r="O939" s="305"/>
      <c r="P939" s="305"/>
      <c r="Q939" s="305"/>
      <c r="R939" s="305"/>
      <c r="S939" s="305"/>
      <c r="T939" s="305"/>
      <c r="U939" s="307">
        <f t="shared" si="71"/>
        <v>0</v>
      </c>
      <c r="V939" s="307">
        <f t="shared" si="72"/>
        <v>0</v>
      </c>
      <c r="W939" s="307">
        <f t="shared" si="73"/>
        <v>0</v>
      </c>
      <c r="X939" s="307">
        <f t="shared" si="74"/>
        <v>0</v>
      </c>
      <c r="Y939" s="308">
        <f t="shared" si="75"/>
        <v>0</v>
      </c>
      <c r="Z939" s="377">
        <f>SUM(Detailed_budget_table[[#This Row],[Y1 Total Cost Budget Line]:[Y5 Total Cost Budget Line]])</f>
        <v>0</v>
      </c>
    </row>
    <row r="940" spans="2:26" ht="15" customHeight="1">
      <c r="B940" s="302"/>
      <c r="C940" s="71"/>
      <c r="D940" s="71"/>
      <c r="E940" s="71"/>
      <c r="F940" s="71"/>
      <c r="G940" s="71"/>
      <c r="H940" s="71"/>
      <c r="I940" s="368">
        <f>IF(Detailed_budget_table[[#This Row],[Unit Cost Available?]]="Yes",IFERROR(INDEX(unit_cost,MATCH(Detailed_budget_table[[#This Row],[Cost Item]],cost_item_lookup,0)),""),0)</f>
        <v>0</v>
      </c>
      <c r="J940" s="368">
        <f>IF(H940="Yes",IF(G940="","",INDEX(cost_item_lookup_table[Cost Unit],(MATCH(G940,cost_item_lookup_table[Cost Item],0)))),0)</f>
        <v>0</v>
      </c>
      <c r="K940" s="305"/>
      <c r="L940" s="305"/>
      <c r="M940" s="305"/>
      <c r="N940" s="305"/>
      <c r="O940" s="305"/>
      <c r="P940" s="305"/>
      <c r="Q940" s="305"/>
      <c r="R940" s="305"/>
      <c r="S940" s="305"/>
      <c r="T940" s="305"/>
      <c r="U940" s="307">
        <f t="shared" si="71"/>
        <v>0</v>
      </c>
      <c r="V940" s="307">
        <f t="shared" si="72"/>
        <v>0</v>
      </c>
      <c r="W940" s="307">
        <f t="shared" si="73"/>
        <v>0</v>
      </c>
      <c r="X940" s="307">
        <f t="shared" si="74"/>
        <v>0</v>
      </c>
      <c r="Y940" s="308">
        <f t="shared" si="75"/>
        <v>0</v>
      </c>
      <c r="Z940" s="377">
        <f>SUM(Detailed_budget_table[[#This Row],[Y1 Total Cost Budget Line]:[Y5 Total Cost Budget Line]])</f>
        <v>0</v>
      </c>
    </row>
    <row r="941" spans="2:26" ht="15" customHeight="1">
      <c r="B941" s="302"/>
      <c r="C941" s="71"/>
      <c r="D941" s="71"/>
      <c r="E941" s="71"/>
      <c r="F941" s="71"/>
      <c r="G941" s="71"/>
      <c r="H941" s="71"/>
      <c r="I941" s="368">
        <f>IF(Detailed_budget_table[[#This Row],[Unit Cost Available?]]="Yes",IFERROR(INDEX(unit_cost,MATCH(Detailed_budget_table[[#This Row],[Cost Item]],cost_item_lookup,0)),""),0)</f>
        <v>0</v>
      </c>
      <c r="J941" s="368">
        <f>IF(H941="Yes",IF(G941="","",INDEX(cost_item_lookup_table[Cost Unit],(MATCH(G941,cost_item_lookup_table[Cost Item],0)))),0)</f>
        <v>0</v>
      </c>
      <c r="K941" s="305"/>
      <c r="L941" s="305"/>
      <c r="M941" s="305"/>
      <c r="N941" s="305"/>
      <c r="O941" s="305"/>
      <c r="P941" s="305"/>
      <c r="Q941" s="305"/>
      <c r="R941" s="305"/>
      <c r="S941" s="305"/>
      <c r="T941" s="305"/>
      <c r="U941" s="307">
        <f t="shared" si="71"/>
        <v>0</v>
      </c>
      <c r="V941" s="307">
        <f t="shared" si="72"/>
        <v>0</v>
      </c>
      <c r="W941" s="307">
        <f t="shared" si="73"/>
        <v>0</v>
      </c>
      <c r="X941" s="307">
        <f t="shared" si="74"/>
        <v>0</v>
      </c>
      <c r="Y941" s="308">
        <f t="shared" si="75"/>
        <v>0</v>
      </c>
      <c r="Z941" s="377">
        <f>SUM(Detailed_budget_table[[#This Row],[Y1 Total Cost Budget Line]:[Y5 Total Cost Budget Line]])</f>
        <v>0</v>
      </c>
    </row>
    <row r="942" spans="2:26" ht="15" customHeight="1">
      <c r="B942" s="302"/>
      <c r="C942" s="71"/>
      <c r="D942" s="71"/>
      <c r="E942" s="71"/>
      <c r="F942" s="71"/>
      <c r="G942" s="71"/>
      <c r="H942" s="71"/>
      <c r="I942" s="368">
        <f>IF(Detailed_budget_table[[#This Row],[Unit Cost Available?]]="Yes",IFERROR(INDEX(unit_cost,MATCH(Detailed_budget_table[[#This Row],[Cost Item]],cost_item_lookup,0)),""),0)</f>
        <v>0</v>
      </c>
      <c r="J942" s="368">
        <f>IF(H942="Yes",IF(G942="","",INDEX(cost_item_lookup_table[Cost Unit],(MATCH(G942,cost_item_lookup_table[Cost Item],0)))),0)</f>
        <v>0</v>
      </c>
      <c r="K942" s="305"/>
      <c r="L942" s="305"/>
      <c r="M942" s="305"/>
      <c r="N942" s="305"/>
      <c r="O942" s="305"/>
      <c r="P942" s="305"/>
      <c r="Q942" s="305"/>
      <c r="R942" s="305"/>
      <c r="S942" s="305"/>
      <c r="T942" s="305"/>
      <c r="U942" s="307">
        <f t="shared" si="71"/>
        <v>0</v>
      </c>
      <c r="V942" s="307">
        <f t="shared" si="72"/>
        <v>0</v>
      </c>
      <c r="W942" s="307">
        <f t="shared" si="73"/>
        <v>0</v>
      </c>
      <c r="X942" s="307">
        <f t="shared" si="74"/>
        <v>0</v>
      </c>
      <c r="Y942" s="308">
        <f t="shared" si="75"/>
        <v>0</v>
      </c>
      <c r="Z942" s="377">
        <f>SUM(Detailed_budget_table[[#This Row],[Y1 Total Cost Budget Line]:[Y5 Total Cost Budget Line]])</f>
        <v>0</v>
      </c>
    </row>
    <row r="943" spans="2:26" ht="15" customHeight="1">
      <c r="B943" s="302"/>
      <c r="C943" s="71"/>
      <c r="D943" s="71"/>
      <c r="E943" s="71"/>
      <c r="F943" s="71"/>
      <c r="G943" s="71"/>
      <c r="H943" s="71"/>
      <c r="I943" s="368">
        <f>IF(Detailed_budget_table[[#This Row],[Unit Cost Available?]]="Yes",IFERROR(INDEX(unit_cost,MATCH(Detailed_budget_table[[#This Row],[Cost Item]],cost_item_lookup,0)),""),0)</f>
        <v>0</v>
      </c>
      <c r="J943" s="368">
        <f>IF(H943="Yes",IF(G943="","",INDEX(cost_item_lookup_table[Cost Unit],(MATCH(G943,cost_item_lookup_table[Cost Item],0)))),0)</f>
        <v>0</v>
      </c>
      <c r="K943" s="305"/>
      <c r="L943" s="305"/>
      <c r="M943" s="305"/>
      <c r="N943" s="305"/>
      <c r="O943" s="305"/>
      <c r="P943" s="305"/>
      <c r="Q943" s="305"/>
      <c r="R943" s="305"/>
      <c r="S943" s="305"/>
      <c r="T943" s="305"/>
      <c r="U943" s="307">
        <f t="shared" si="71"/>
        <v>0</v>
      </c>
      <c r="V943" s="307">
        <f t="shared" si="72"/>
        <v>0</v>
      </c>
      <c r="W943" s="307">
        <f t="shared" si="73"/>
        <v>0</v>
      </c>
      <c r="X943" s="307">
        <f t="shared" si="74"/>
        <v>0</v>
      </c>
      <c r="Y943" s="308">
        <f t="shared" si="75"/>
        <v>0</v>
      </c>
      <c r="Z943" s="377">
        <f>SUM(Detailed_budget_table[[#This Row],[Y1 Total Cost Budget Line]:[Y5 Total Cost Budget Line]])</f>
        <v>0</v>
      </c>
    </row>
    <row r="944" spans="2:26" ht="15" customHeight="1">
      <c r="B944" s="302"/>
      <c r="C944" s="71"/>
      <c r="D944" s="71"/>
      <c r="E944" s="71"/>
      <c r="F944" s="71"/>
      <c r="G944" s="71"/>
      <c r="H944" s="71"/>
      <c r="I944" s="368">
        <f>IF(Detailed_budget_table[[#This Row],[Unit Cost Available?]]="Yes",IFERROR(INDEX(unit_cost,MATCH(Detailed_budget_table[[#This Row],[Cost Item]],cost_item_lookup,0)),""),0)</f>
        <v>0</v>
      </c>
      <c r="J944" s="368">
        <f>IF(H944="Yes",IF(G944="","",INDEX(cost_item_lookup_table[Cost Unit],(MATCH(G944,cost_item_lookup_table[Cost Item],0)))),0)</f>
        <v>0</v>
      </c>
      <c r="K944" s="305"/>
      <c r="L944" s="305"/>
      <c r="M944" s="305"/>
      <c r="N944" s="305"/>
      <c r="O944" s="305"/>
      <c r="P944" s="305"/>
      <c r="Q944" s="305"/>
      <c r="R944" s="305"/>
      <c r="S944" s="305"/>
      <c r="T944" s="305"/>
      <c r="U944" s="307">
        <f t="shared" si="71"/>
        <v>0</v>
      </c>
      <c r="V944" s="307">
        <f t="shared" si="72"/>
        <v>0</v>
      </c>
      <c r="W944" s="307">
        <f t="shared" si="73"/>
        <v>0</v>
      </c>
      <c r="X944" s="307">
        <f t="shared" si="74"/>
        <v>0</v>
      </c>
      <c r="Y944" s="308">
        <f t="shared" si="75"/>
        <v>0</v>
      </c>
      <c r="Z944" s="377">
        <f>SUM(Detailed_budget_table[[#This Row],[Y1 Total Cost Budget Line]:[Y5 Total Cost Budget Line]])</f>
        <v>0</v>
      </c>
    </row>
    <row r="945" spans="2:26" ht="15" customHeight="1">
      <c r="B945" s="302"/>
      <c r="C945" s="71"/>
      <c r="D945" s="71"/>
      <c r="E945" s="71"/>
      <c r="F945" s="71"/>
      <c r="G945" s="71"/>
      <c r="H945" s="71"/>
      <c r="I945" s="368">
        <f>IF(Detailed_budget_table[[#This Row],[Unit Cost Available?]]="Yes",IFERROR(INDEX(unit_cost,MATCH(Detailed_budget_table[[#This Row],[Cost Item]],cost_item_lookup,0)),""),0)</f>
        <v>0</v>
      </c>
      <c r="J945" s="368">
        <f>IF(H945="Yes",IF(G945="","",INDEX(cost_item_lookup_table[Cost Unit],(MATCH(G945,cost_item_lookup_table[Cost Item],0)))),0)</f>
        <v>0</v>
      </c>
      <c r="K945" s="305"/>
      <c r="L945" s="305"/>
      <c r="M945" s="305"/>
      <c r="N945" s="305"/>
      <c r="O945" s="305"/>
      <c r="P945" s="305"/>
      <c r="Q945" s="305"/>
      <c r="R945" s="305"/>
      <c r="S945" s="305"/>
      <c r="T945" s="305"/>
      <c r="U945" s="307">
        <f t="shared" si="71"/>
        <v>0</v>
      </c>
      <c r="V945" s="307">
        <f t="shared" si="72"/>
        <v>0</v>
      </c>
      <c r="W945" s="307">
        <f t="shared" si="73"/>
        <v>0</v>
      </c>
      <c r="X945" s="307">
        <f t="shared" si="74"/>
        <v>0</v>
      </c>
      <c r="Y945" s="308">
        <f t="shared" si="75"/>
        <v>0</v>
      </c>
      <c r="Z945" s="377">
        <f>SUM(Detailed_budget_table[[#This Row],[Y1 Total Cost Budget Line]:[Y5 Total Cost Budget Line]])</f>
        <v>0</v>
      </c>
    </row>
    <row r="946" spans="2:26" ht="15" customHeight="1">
      <c r="B946" s="302"/>
      <c r="C946" s="71"/>
      <c r="D946" s="71"/>
      <c r="E946" s="71"/>
      <c r="F946" s="71"/>
      <c r="G946" s="71"/>
      <c r="H946" s="71"/>
      <c r="I946" s="368">
        <f>IF(Detailed_budget_table[[#This Row],[Unit Cost Available?]]="Yes",IFERROR(INDEX(unit_cost,MATCH(Detailed_budget_table[[#This Row],[Cost Item]],cost_item_lookup,0)),""),0)</f>
        <v>0</v>
      </c>
      <c r="J946" s="368">
        <f>IF(H946="Yes",IF(G946="","",INDEX(cost_item_lookup_table[Cost Unit],(MATCH(G946,cost_item_lookup_table[Cost Item],0)))),0)</f>
        <v>0</v>
      </c>
      <c r="K946" s="305"/>
      <c r="L946" s="305"/>
      <c r="M946" s="305"/>
      <c r="N946" s="305"/>
      <c r="O946" s="305"/>
      <c r="P946" s="305"/>
      <c r="Q946" s="305"/>
      <c r="R946" s="305"/>
      <c r="S946" s="305"/>
      <c r="T946" s="305"/>
      <c r="U946" s="307">
        <f t="shared" si="71"/>
        <v>0</v>
      </c>
      <c r="V946" s="307">
        <f t="shared" si="72"/>
        <v>0</v>
      </c>
      <c r="W946" s="307">
        <f t="shared" si="73"/>
        <v>0</v>
      </c>
      <c r="X946" s="307">
        <f t="shared" si="74"/>
        <v>0</v>
      </c>
      <c r="Y946" s="308">
        <f t="shared" si="75"/>
        <v>0</v>
      </c>
      <c r="Z946" s="377">
        <f>SUM(Detailed_budget_table[[#This Row],[Y1 Total Cost Budget Line]:[Y5 Total Cost Budget Line]])</f>
        <v>0</v>
      </c>
    </row>
    <row r="947" spans="2:26" ht="15" customHeight="1">
      <c r="B947" s="302"/>
      <c r="C947" s="71"/>
      <c r="D947" s="71"/>
      <c r="E947" s="71"/>
      <c r="F947" s="71"/>
      <c r="G947" s="71"/>
      <c r="H947" s="71"/>
      <c r="I947" s="368">
        <f>IF(Detailed_budget_table[[#This Row],[Unit Cost Available?]]="Yes",IFERROR(INDEX(unit_cost,MATCH(Detailed_budget_table[[#This Row],[Cost Item]],cost_item_lookup,0)),""),0)</f>
        <v>0</v>
      </c>
      <c r="J947" s="368">
        <f>IF(H947="Yes",IF(G947="","",INDEX(cost_item_lookup_table[Cost Unit],(MATCH(G947,cost_item_lookup_table[Cost Item],0)))),0)</f>
        <v>0</v>
      </c>
      <c r="K947" s="305"/>
      <c r="L947" s="305"/>
      <c r="M947" s="305"/>
      <c r="N947" s="305"/>
      <c r="O947" s="305"/>
      <c r="P947" s="305"/>
      <c r="Q947" s="305"/>
      <c r="R947" s="305"/>
      <c r="S947" s="305"/>
      <c r="T947" s="305"/>
      <c r="U947" s="307">
        <f t="shared" si="71"/>
        <v>0</v>
      </c>
      <c r="V947" s="307">
        <f t="shared" si="72"/>
        <v>0</v>
      </c>
      <c r="W947" s="307">
        <f t="shared" si="73"/>
        <v>0</v>
      </c>
      <c r="X947" s="307">
        <f t="shared" si="74"/>
        <v>0</v>
      </c>
      <c r="Y947" s="308">
        <f t="shared" si="75"/>
        <v>0</v>
      </c>
      <c r="Z947" s="377">
        <f>SUM(Detailed_budget_table[[#This Row],[Y1 Total Cost Budget Line]:[Y5 Total Cost Budget Line]])</f>
        <v>0</v>
      </c>
    </row>
    <row r="948" spans="2:26" ht="15" customHeight="1">
      <c r="B948" s="302"/>
      <c r="C948" s="71"/>
      <c r="D948" s="71"/>
      <c r="E948" s="71"/>
      <c r="F948" s="71"/>
      <c r="G948" s="71"/>
      <c r="H948" s="71"/>
      <c r="I948" s="368">
        <f>IF(Detailed_budget_table[[#This Row],[Unit Cost Available?]]="Yes",IFERROR(INDEX(unit_cost,MATCH(Detailed_budget_table[[#This Row],[Cost Item]],cost_item_lookup,0)),""),0)</f>
        <v>0</v>
      </c>
      <c r="J948" s="368">
        <f>IF(H948="Yes",IF(G948="","",INDEX(cost_item_lookup_table[Cost Unit],(MATCH(G948,cost_item_lookup_table[Cost Item],0)))),0)</f>
        <v>0</v>
      </c>
      <c r="K948" s="305"/>
      <c r="L948" s="305"/>
      <c r="M948" s="305"/>
      <c r="N948" s="305"/>
      <c r="O948" s="305"/>
      <c r="P948" s="305"/>
      <c r="Q948" s="305"/>
      <c r="R948" s="305"/>
      <c r="S948" s="305"/>
      <c r="T948" s="305"/>
      <c r="U948" s="307">
        <f t="shared" si="71"/>
        <v>0</v>
      </c>
      <c r="V948" s="307">
        <f t="shared" si="72"/>
        <v>0</v>
      </c>
      <c r="W948" s="307">
        <f t="shared" si="73"/>
        <v>0</v>
      </c>
      <c r="X948" s="307">
        <f t="shared" si="74"/>
        <v>0</v>
      </c>
      <c r="Y948" s="308">
        <f t="shared" si="75"/>
        <v>0</v>
      </c>
      <c r="Z948" s="377">
        <f>SUM(Detailed_budget_table[[#This Row],[Y1 Total Cost Budget Line]:[Y5 Total Cost Budget Line]])</f>
        <v>0</v>
      </c>
    </row>
    <row r="949" spans="2:26" ht="15" customHeight="1">
      <c r="B949" s="302"/>
      <c r="C949" s="71"/>
      <c r="D949" s="71"/>
      <c r="E949" s="71"/>
      <c r="F949" s="71"/>
      <c r="G949" s="71"/>
      <c r="H949" s="71"/>
      <c r="I949" s="368">
        <f>IF(Detailed_budget_table[[#This Row],[Unit Cost Available?]]="Yes",IFERROR(INDEX(unit_cost,MATCH(Detailed_budget_table[[#This Row],[Cost Item]],cost_item_lookup,0)),""),0)</f>
        <v>0</v>
      </c>
      <c r="J949" s="368">
        <f>IF(H949="Yes",IF(G949="","",INDEX(cost_item_lookup_table[Cost Unit],(MATCH(G949,cost_item_lookup_table[Cost Item],0)))),0)</f>
        <v>0</v>
      </c>
      <c r="K949" s="305"/>
      <c r="L949" s="305"/>
      <c r="M949" s="305"/>
      <c r="N949" s="305"/>
      <c r="O949" s="305"/>
      <c r="P949" s="305"/>
      <c r="Q949" s="305"/>
      <c r="R949" s="305"/>
      <c r="S949" s="305"/>
      <c r="T949" s="305"/>
      <c r="U949" s="307">
        <f t="shared" si="71"/>
        <v>0</v>
      </c>
      <c r="V949" s="307">
        <f t="shared" si="72"/>
        <v>0</v>
      </c>
      <c r="W949" s="307">
        <f t="shared" si="73"/>
        <v>0</v>
      </c>
      <c r="X949" s="307">
        <f t="shared" si="74"/>
        <v>0</v>
      </c>
      <c r="Y949" s="308">
        <f t="shared" si="75"/>
        <v>0</v>
      </c>
      <c r="Z949" s="377">
        <f>SUM(Detailed_budget_table[[#This Row],[Y1 Total Cost Budget Line]:[Y5 Total Cost Budget Line]])</f>
        <v>0</v>
      </c>
    </row>
    <row r="950" spans="2:26" ht="15" customHeight="1">
      <c r="B950" s="302"/>
      <c r="C950" s="71"/>
      <c r="D950" s="71"/>
      <c r="E950" s="71"/>
      <c r="F950" s="71"/>
      <c r="G950" s="71"/>
      <c r="H950" s="71"/>
      <c r="I950" s="368">
        <f>IF(Detailed_budget_table[[#This Row],[Unit Cost Available?]]="Yes",IFERROR(INDEX(unit_cost,MATCH(Detailed_budget_table[[#This Row],[Cost Item]],cost_item_lookup,0)),""),0)</f>
        <v>0</v>
      </c>
      <c r="J950" s="368">
        <f>IF(H950="Yes",IF(G950="","",INDEX(cost_item_lookup_table[Cost Unit],(MATCH(G950,cost_item_lookup_table[Cost Item],0)))),0)</f>
        <v>0</v>
      </c>
      <c r="K950" s="305"/>
      <c r="L950" s="305"/>
      <c r="M950" s="305"/>
      <c r="N950" s="305"/>
      <c r="O950" s="305"/>
      <c r="P950" s="305"/>
      <c r="Q950" s="305"/>
      <c r="R950" s="305"/>
      <c r="S950" s="305"/>
      <c r="T950" s="305"/>
      <c r="U950" s="307">
        <f t="shared" si="71"/>
        <v>0</v>
      </c>
      <c r="V950" s="307">
        <f t="shared" si="72"/>
        <v>0</v>
      </c>
      <c r="W950" s="307">
        <f t="shared" si="73"/>
        <v>0</v>
      </c>
      <c r="X950" s="307">
        <f t="shared" si="74"/>
        <v>0</v>
      </c>
      <c r="Y950" s="308">
        <f t="shared" si="75"/>
        <v>0</v>
      </c>
      <c r="Z950" s="377">
        <f>SUM(Detailed_budget_table[[#This Row],[Y1 Total Cost Budget Line]:[Y5 Total Cost Budget Line]])</f>
        <v>0</v>
      </c>
    </row>
    <row r="951" spans="2:26" ht="15" customHeight="1">
      <c r="B951" s="302"/>
      <c r="C951" s="71"/>
      <c r="D951" s="71"/>
      <c r="E951" s="71"/>
      <c r="F951" s="71"/>
      <c r="G951" s="71"/>
      <c r="H951" s="71"/>
      <c r="I951" s="368">
        <f>IF(Detailed_budget_table[[#This Row],[Unit Cost Available?]]="Yes",IFERROR(INDEX(unit_cost,MATCH(Detailed_budget_table[[#This Row],[Cost Item]],cost_item_lookup,0)),""),0)</f>
        <v>0</v>
      </c>
      <c r="J951" s="368">
        <f>IF(H951="Yes",IF(G951="","",INDEX(cost_item_lookup_table[Cost Unit],(MATCH(G951,cost_item_lookup_table[Cost Item],0)))),0)</f>
        <v>0</v>
      </c>
      <c r="K951" s="305"/>
      <c r="L951" s="305"/>
      <c r="M951" s="305"/>
      <c r="N951" s="305"/>
      <c r="O951" s="305"/>
      <c r="P951" s="305"/>
      <c r="Q951" s="305"/>
      <c r="R951" s="305"/>
      <c r="S951" s="305"/>
      <c r="T951" s="305"/>
      <c r="U951" s="307">
        <f t="shared" si="71"/>
        <v>0</v>
      </c>
      <c r="V951" s="307">
        <f t="shared" si="72"/>
        <v>0</v>
      </c>
      <c r="W951" s="307">
        <f t="shared" si="73"/>
        <v>0</v>
      </c>
      <c r="X951" s="307">
        <f t="shared" si="74"/>
        <v>0</v>
      </c>
      <c r="Y951" s="308">
        <f t="shared" si="75"/>
        <v>0</v>
      </c>
      <c r="Z951" s="377">
        <f>SUM(Detailed_budget_table[[#This Row],[Y1 Total Cost Budget Line]:[Y5 Total Cost Budget Line]])</f>
        <v>0</v>
      </c>
    </row>
    <row r="952" spans="2:26" ht="15" customHeight="1">
      <c r="B952" s="302"/>
      <c r="C952" s="71"/>
      <c r="D952" s="71"/>
      <c r="E952" s="71"/>
      <c r="F952" s="71"/>
      <c r="G952" s="71"/>
      <c r="H952" s="71"/>
      <c r="I952" s="368">
        <f>IF(Detailed_budget_table[[#This Row],[Unit Cost Available?]]="Yes",IFERROR(INDEX(unit_cost,MATCH(Detailed_budget_table[[#This Row],[Cost Item]],cost_item_lookup,0)),""),0)</f>
        <v>0</v>
      </c>
      <c r="J952" s="368">
        <f>IF(H952="Yes",IF(G952="","",INDEX(cost_item_lookup_table[Cost Unit],(MATCH(G952,cost_item_lookup_table[Cost Item],0)))),0)</f>
        <v>0</v>
      </c>
      <c r="K952" s="305"/>
      <c r="L952" s="305"/>
      <c r="M952" s="305"/>
      <c r="N952" s="305"/>
      <c r="O952" s="305"/>
      <c r="P952" s="305"/>
      <c r="Q952" s="305"/>
      <c r="R952" s="305"/>
      <c r="S952" s="305"/>
      <c r="T952" s="305"/>
      <c r="U952" s="307">
        <f t="shared" si="71"/>
        <v>0</v>
      </c>
      <c r="V952" s="307">
        <f t="shared" si="72"/>
        <v>0</v>
      </c>
      <c r="W952" s="307">
        <f t="shared" si="73"/>
        <v>0</v>
      </c>
      <c r="X952" s="307">
        <f t="shared" si="74"/>
        <v>0</v>
      </c>
      <c r="Y952" s="308">
        <f t="shared" si="75"/>
        <v>0</v>
      </c>
      <c r="Z952" s="377">
        <f>SUM(Detailed_budget_table[[#This Row],[Y1 Total Cost Budget Line]:[Y5 Total Cost Budget Line]])</f>
        <v>0</v>
      </c>
    </row>
    <row r="953" spans="2:26" ht="15" customHeight="1">
      <c r="B953" s="302"/>
      <c r="C953" s="71"/>
      <c r="D953" s="71"/>
      <c r="E953" s="71"/>
      <c r="F953" s="71"/>
      <c r="G953" s="71"/>
      <c r="H953" s="71"/>
      <c r="I953" s="368">
        <f>IF(Detailed_budget_table[[#This Row],[Unit Cost Available?]]="Yes",IFERROR(INDEX(unit_cost,MATCH(Detailed_budget_table[[#This Row],[Cost Item]],cost_item_lookup,0)),""),0)</f>
        <v>0</v>
      </c>
      <c r="J953" s="368">
        <f>IF(H953="Yes",IF(G953="","",INDEX(cost_item_lookup_table[Cost Unit],(MATCH(G953,cost_item_lookup_table[Cost Item],0)))),0)</f>
        <v>0</v>
      </c>
      <c r="K953" s="305"/>
      <c r="L953" s="305"/>
      <c r="M953" s="305"/>
      <c r="N953" s="305"/>
      <c r="O953" s="305"/>
      <c r="P953" s="305"/>
      <c r="Q953" s="305"/>
      <c r="R953" s="305"/>
      <c r="S953" s="305"/>
      <c r="T953" s="305"/>
      <c r="U953" s="307">
        <f t="shared" si="71"/>
        <v>0</v>
      </c>
      <c r="V953" s="307">
        <f t="shared" si="72"/>
        <v>0</v>
      </c>
      <c r="W953" s="307">
        <f t="shared" si="73"/>
        <v>0</v>
      </c>
      <c r="X953" s="307">
        <f t="shared" si="74"/>
        <v>0</v>
      </c>
      <c r="Y953" s="308">
        <f t="shared" si="75"/>
        <v>0</v>
      </c>
      <c r="Z953" s="377">
        <f>SUM(Detailed_budget_table[[#This Row],[Y1 Total Cost Budget Line]:[Y5 Total Cost Budget Line]])</f>
        <v>0</v>
      </c>
    </row>
    <row r="954" spans="2:26" ht="15" customHeight="1">
      <c r="B954" s="302"/>
      <c r="C954" s="71"/>
      <c r="D954" s="71"/>
      <c r="E954" s="71"/>
      <c r="F954" s="71"/>
      <c r="G954" s="71"/>
      <c r="H954" s="71"/>
      <c r="I954" s="368">
        <f>IF(Detailed_budget_table[[#This Row],[Unit Cost Available?]]="Yes",IFERROR(INDEX(unit_cost,MATCH(Detailed_budget_table[[#This Row],[Cost Item]],cost_item_lookup,0)),""),0)</f>
        <v>0</v>
      </c>
      <c r="J954" s="368">
        <f>IF(H954="Yes",IF(G954="","",INDEX(cost_item_lookup_table[Cost Unit],(MATCH(G954,cost_item_lookup_table[Cost Item],0)))),0)</f>
        <v>0</v>
      </c>
      <c r="K954" s="305"/>
      <c r="L954" s="305"/>
      <c r="M954" s="305"/>
      <c r="N954" s="305"/>
      <c r="O954" s="305"/>
      <c r="P954" s="305"/>
      <c r="Q954" s="305"/>
      <c r="R954" s="305"/>
      <c r="S954" s="305"/>
      <c r="T954" s="305"/>
      <c r="U954" s="307">
        <f t="shared" si="71"/>
        <v>0</v>
      </c>
      <c r="V954" s="307">
        <f t="shared" si="72"/>
        <v>0</v>
      </c>
      <c r="W954" s="307">
        <f t="shared" si="73"/>
        <v>0</v>
      </c>
      <c r="X954" s="307">
        <f t="shared" si="74"/>
        <v>0</v>
      </c>
      <c r="Y954" s="308">
        <f t="shared" si="75"/>
        <v>0</v>
      </c>
      <c r="Z954" s="377">
        <f>SUM(Detailed_budget_table[[#This Row],[Y1 Total Cost Budget Line]:[Y5 Total Cost Budget Line]])</f>
        <v>0</v>
      </c>
    </row>
    <row r="955" spans="2:26" ht="15" customHeight="1">
      <c r="B955" s="302"/>
      <c r="C955" s="71"/>
      <c r="D955" s="71"/>
      <c r="E955" s="71"/>
      <c r="F955" s="71"/>
      <c r="G955" s="71"/>
      <c r="H955" s="71"/>
      <c r="I955" s="368">
        <f>IF(Detailed_budget_table[[#This Row],[Unit Cost Available?]]="Yes",IFERROR(INDEX(unit_cost,MATCH(Detailed_budget_table[[#This Row],[Cost Item]],cost_item_lookup,0)),""),0)</f>
        <v>0</v>
      </c>
      <c r="J955" s="368">
        <f>IF(H955="Yes",IF(G955="","",INDEX(cost_item_lookup_table[Cost Unit],(MATCH(G955,cost_item_lookup_table[Cost Item],0)))),0)</f>
        <v>0</v>
      </c>
      <c r="K955" s="305"/>
      <c r="L955" s="305"/>
      <c r="M955" s="305"/>
      <c r="N955" s="305"/>
      <c r="O955" s="305"/>
      <c r="P955" s="305"/>
      <c r="Q955" s="305"/>
      <c r="R955" s="305"/>
      <c r="S955" s="305"/>
      <c r="T955" s="305"/>
      <c r="U955" s="307">
        <f t="shared" si="71"/>
        <v>0</v>
      </c>
      <c r="V955" s="307">
        <f t="shared" si="72"/>
        <v>0</v>
      </c>
      <c r="W955" s="307">
        <f t="shared" si="73"/>
        <v>0</v>
      </c>
      <c r="X955" s="307">
        <f t="shared" si="74"/>
        <v>0</v>
      </c>
      <c r="Y955" s="308">
        <f t="shared" si="75"/>
        <v>0</v>
      </c>
      <c r="Z955" s="377">
        <f>SUM(Detailed_budget_table[[#This Row],[Y1 Total Cost Budget Line]:[Y5 Total Cost Budget Line]])</f>
        <v>0</v>
      </c>
    </row>
    <row r="956" spans="2:26" ht="15" customHeight="1">
      <c r="B956" s="302"/>
      <c r="C956" s="71"/>
      <c r="D956" s="71"/>
      <c r="E956" s="71"/>
      <c r="F956" s="71"/>
      <c r="G956" s="71"/>
      <c r="H956" s="71"/>
      <c r="I956" s="368">
        <f>IF(Detailed_budget_table[[#This Row],[Unit Cost Available?]]="Yes",IFERROR(INDEX(unit_cost,MATCH(Detailed_budget_table[[#This Row],[Cost Item]],cost_item_lookup,0)),""),0)</f>
        <v>0</v>
      </c>
      <c r="J956" s="368">
        <f>IF(H956="Yes",IF(G956="","",INDEX(cost_item_lookup_table[Cost Unit],(MATCH(G956,cost_item_lookup_table[Cost Item],0)))),0)</f>
        <v>0</v>
      </c>
      <c r="K956" s="305"/>
      <c r="L956" s="305"/>
      <c r="M956" s="305"/>
      <c r="N956" s="305"/>
      <c r="O956" s="305"/>
      <c r="P956" s="305"/>
      <c r="Q956" s="305"/>
      <c r="R956" s="305"/>
      <c r="S956" s="305"/>
      <c r="T956" s="305"/>
      <c r="U956" s="307">
        <f t="shared" si="71"/>
        <v>0</v>
      </c>
      <c r="V956" s="307">
        <f t="shared" si="72"/>
        <v>0</v>
      </c>
      <c r="W956" s="307">
        <f t="shared" si="73"/>
        <v>0</v>
      </c>
      <c r="X956" s="307">
        <f t="shared" si="74"/>
        <v>0</v>
      </c>
      <c r="Y956" s="308">
        <f t="shared" si="75"/>
        <v>0</v>
      </c>
      <c r="Z956" s="377">
        <f>SUM(Detailed_budget_table[[#This Row],[Y1 Total Cost Budget Line]:[Y5 Total Cost Budget Line]])</f>
        <v>0</v>
      </c>
    </row>
    <row r="957" spans="2:26" ht="15" customHeight="1">
      <c r="B957" s="302"/>
      <c r="C957" s="71"/>
      <c r="D957" s="71"/>
      <c r="E957" s="71"/>
      <c r="F957" s="71"/>
      <c r="G957" s="71"/>
      <c r="H957" s="71"/>
      <c r="I957" s="368">
        <f>IF(Detailed_budget_table[[#This Row],[Unit Cost Available?]]="Yes",IFERROR(INDEX(unit_cost,MATCH(Detailed_budget_table[[#This Row],[Cost Item]],cost_item_lookup,0)),""),0)</f>
        <v>0</v>
      </c>
      <c r="J957" s="368">
        <f>IF(H957="Yes",IF(G957="","",INDEX(cost_item_lookup_table[Cost Unit],(MATCH(G957,cost_item_lookup_table[Cost Item],0)))),0)</f>
        <v>0</v>
      </c>
      <c r="K957" s="305"/>
      <c r="L957" s="305"/>
      <c r="M957" s="305"/>
      <c r="N957" s="305"/>
      <c r="O957" s="305"/>
      <c r="P957" s="305"/>
      <c r="Q957" s="305"/>
      <c r="R957" s="305"/>
      <c r="S957" s="305"/>
      <c r="T957" s="305"/>
      <c r="U957" s="307">
        <f t="shared" si="71"/>
        <v>0</v>
      </c>
      <c r="V957" s="307">
        <f t="shared" si="72"/>
        <v>0</v>
      </c>
      <c r="W957" s="307">
        <f t="shared" si="73"/>
        <v>0</v>
      </c>
      <c r="X957" s="307">
        <f t="shared" si="74"/>
        <v>0</v>
      </c>
      <c r="Y957" s="308">
        <f t="shared" si="75"/>
        <v>0</v>
      </c>
      <c r="Z957" s="377">
        <f>SUM(Detailed_budget_table[[#This Row],[Y1 Total Cost Budget Line]:[Y5 Total Cost Budget Line]])</f>
        <v>0</v>
      </c>
    </row>
    <row r="958" spans="2:26" ht="15" customHeight="1">
      <c r="B958" s="302"/>
      <c r="C958" s="71"/>
      <c r="D958" s="71"/>
      <c r="E958" s="71"/>
      <c r="F958" s="71"/>
      <c r="G958" s="71"/>
      <c r="H958" s="71"/>
      <c r="I958" s="368">
        <f>IF(Detailed_budget_table[[#This Row],[Unit Cost Available?]]="Yes",IFERROR(INDEX(unit_cost,MATCH(Detailed_budget_table[[#This Row],[Cost Item]],cost_item_lookup,0)),""),0)</f>
        <v>0</v>
      </c>
      <c r="J958" s="368">
        <f>IF(H958="Yes",IF(G958="","",INDEX(cost_item_lookup_table[Cost Unit],(MATCH(G958,cost_item_lookup_table[Cost Item],0)))),0)</f>
        <v>0</v>
      </c>
      <c r="K958" s="305"/>
      <c r="L958" s="305"/>
      <c r="M958" s="305"/>
      <c r="N958" s="305"/>
      <c r="O958" s="305"/>
      <c r="P958" s="305"/>
      <c r="Q958" s="305"/>
      <c r="R958" s="305"/>
      <c r="S958" s="305"/>
      <c r="T958" s="305"/>
      <c r="U958" s="307">
        <f t="shared" si="71"/>
        <v>0</v>
      </c>
      <c r="V958" s="307">
        <f t="shared" si="72"/>
        <v>0</v>
      </c>
      <c r="W958" s="307">
        <f t="shared" si="73"/>
        <v>0</v>
      </c>
      <c r="X958" s="307">
        <f t="shared" si="74"/>
        <v>0</v>
      </c>
      <c r="Y958" s="308">
        <f t="shared" si="75"/>
        <v>0</v>
      </c>
      <c r="Z958" s="377">
        <f>SUM(Detailed_budget_table[[#This Row],[Y1 Total Cost Budget Line]:[Y5 Total Cost Budget Line]])</f>
        <v>0</v>
      </c>
    </row>
    <row r="959" spans="2:26" ht="15" customHeight="1">
      <c r="B959" s="302"/>
      <c r="C959" s="71"/>
      <c r="D959" s="71"/>
      <c r="E959" s="71"/>
      <c r="F959" s="71"/>
      <c r="G959" s="71"/>
      <c r="H959" s="71"/>
      <c r="I959" s="368">
        <f>IF(Detailed_budget_table[[#This Row],[Unit Cost Available?]]="Yes",IFERROR(INDEX(unit_cost,MATCH(Detailed_budget_table[[#This Row],[Cost Item]],cost_item_lookup,0)),""),0)</f>
        <v>0</v>
      </c>
      <c r="J959" s="368">
        <f>IF(H959="Yes",IF(G959="","",INDEX(cost_item_lookup_table[Cost Unit],(MATCH(G959,cost_item_lookup_table[Cost Item],0)))),0)</f>
        <v>0</v>
      </c>
      <c r="K959" s="305"/>
      <c r="L959" s="305"/>
      <c r="M959" s="305"/>
      <c r="N959" s="305"/>
      <c r="O959" s="305"/>
      <c r="P959" s="305"/>
      <c r="Q959" s="305"/>
      <c r="R959" s="305"/>
      <c r="S959" s="305"/>
      <c r="T959" s="305"/>
      <c r="U959" s="307">
        <f t="shared" si="71"/>
        <v>0</v>
      </c>
      <c r="V959" s="307">
        <f t="shared" si="72"/>
        <v>0</v>
      </c>
      <c r="W959" s="307">
        <f t="shared" si="73"/>
        <v>0</v>
      </c>
      <c r="X959" s="307">
        <f t="shared" si="74"/>
        <v>0</v>
      </c>
      <c r="Y959" s="308">
        <f t="shared" si="75"/>
        <v>0</v>
      </c>
      <c r="Z959" s="377">
        <f>SUM(Detailed_budget_table[[#This Row],[Y1 Total Cost Budget Line]:[Y5 Total Cost Budget Line]])</f>
        <v>0</v>
      </c>
    </row>
    <row r="960" spans="2:26" ht="15" customHeight="1">
      <c r="B960" s="302"/>
      <c r="C960" s="71"/>
      <c r="D960" s="71"/>
      <c r="E960" s="71"/>
      <c r="F960" s="71"/>
      <c r="G960" s="71"/>
      <c r="H960" s="71"/>
      <c r="I960" s="368">
        <f>IF(Detailed_budget_table[[#This Row],[Unit Cost Available?]]="Yes",IFERROR(INDEX(unit_cost,MATCH(Detailed_budget_table[[#This Row],[Cost Item]],cost_item_lookup,0)),""),0)</f>
        <v>0</v>
      </c>
      <c r="J960" s="368">
        <f>IF(H960="Yes",IF(G960="","",INDEX(cost_item_lookup_table[Cost Unit],(MATCH(G960,cost_item_lookup_table[Cost Item],0)))),0)</f>
        <v>0</v>
      </c>
      <c r="K960" s="305"/>
      <c r="L960" s="305"/>
      <c r="M960" s="305"/>
      <c r="N960" s="305"/>
      <c r="O960" s="305"/>
      <c r="P960" s="305"/>
      <c r="Q960" s="305"/>
      <c r="R960" s="305"/>
      <c r="S960" s="305"/>
      <c r="T960" s="305"/>
      <c r="U960" s="307">
        <f t="shared" si="71"/>
        <v>0</v>
      </c>
      <c r="V960" s="307">
        <f t="shared" si="72"/>
        <v>0</v>
      </c>
      <c r="W960" s="307">
        <f t="shared" si="73"/>
        <v>0</v>
      </c>
      <c r="X960" s="307">
        <f t="shared" si="74"/>
        <v>0</v>
      </c>
      <c r="Y960" s="308">
        <f t="shared" si="75"/>
        <v>0</v>
      </c>
      <c r="Z960" s="377">
        <f>SUM(Detailed_budget_table[[#This Row],[Y1 Total Cost Budget Line]:[Y5 Total Cost Budget Line]])</f>
        <v>0</v>
      </c>
    </row>
    <row r="961" spans="2:26" ht="15" customHeight="1">
      <c r="B961" s="302"/>
      <c r="C961" s="71"/>
      <c r="D961" s="71"/>
      <c r="E961" s="71"/>
      <c r="F961" s="71"/>
      <c r="G961" s="71"/>
      <c r="H961" s="71"/>
      <c r="I961" s="368">
        <f>IF(Detailed_budget_table[[#This Row],[Unit Cost Available?]]="Yes",IFERROR(INDEX(unit_cost,MATCH(Detailed_budget_table[[#This Row],[Cost Item]],cost_item_lookup,0)),""),0)</f>
        <v>0</v>
      </c>
      <c r="J961" s="368">
        <f>IF(H961="Yes",IF(G961="","",INDEX(cost_item_lookup_table[Cost Unit],(MATCH(G961,cost_item_lookup_table[Cost Item],0)))),0)</f>
        <v>0</v>
      </c>
      <c r="K961" s="305"/>
      <c r="L961" s="305"/>
      <c r="M961" s="305"/>
      <c r="N961" s="305"/>
      <c r="O961" s="305"/>
      <c r="P961" s="305"/>
      <c r="Q961" s="305"/>
      <c r="R961" s="305"/>
      <c r="S961" s="305"/>
      <c r="T961" s="305"/>
      <c r="U961" s="307">
        <f t="shared" si="71"/>
        <v>0</v>
      </c>
      <c r="V961" s="307">
        <f t="shared" si="72"/>
        <v>0</v>
      </c>
      <c r="W961" s="307">
        <f t="shared" si="73"/>
        <v>0</v>
      </c>
      <c r="X961" s="307">
        <f t="shared" si="74"/>
        <v>0</v>
      </c>
      <c r="Y961" s="308">
        <f t="shared" si="75"/>
        <v>0</v>
      </c>
      <c r="Z961" s="377">
        <f>SUM(Detailed_budget_table[[#This Row],[Y1 Total Cost Budget Line]:[Y5 Total Cost Budget Line]])</f>
        <v>0</v>
      </c>
    </row>
    <row r="962" spans="2:26" ht="15" customHeight="1">
      <c r="B962" s="302"/>
      <c r="C962" s="71"/>
      <c r="D962" s="71"/>
      <c r="E962" s="71"/>
      <c r="F962" s="71"/>
      <c r="G962" s="71"/>
      <c r="H962" s="71"/>
      <c r="I962" s="368">
        <f>IF(Detailed_budget_table[[#This Row],[Unit Cost Available?]]="Yes",IFERROR(INDEX(unit_cost,MATCH(Detailed_budget_table[[#This Row],[Cost Item]],cost_item_lookup,0)),""),0)</f>
        <v>0</v>
      </c>
      <c r="J962" s="368">
        <f>IF(H962="Yes",IF(G962="","",INDEX(cost_item_lookup_table[Cost Unit],(MATCH(G962,cost_item_lookup_table[Cost Item],0)))),0)</f>
        <v>0</v>
      </c>
      <c r="K962" s="305"/>
      <c r="L962" s="305"/>
      <c r="M962" s="305"/>
      <c r="N962" s="305"/>
      <c r="O962" s="305"/>
      <c r="P962" s="305"/>
      <c r="Q962" s="305"/>
      <c r="R962" s="305"/>
      <c r="S962" s="305"/>
      <c r="T962" s="305"/>
      <c r="U962" s="307">
        <f t="shared" si="71"/>
        <v>0</v>
      </c>
      <c r="V962" s="307">
        <f t="shared" si="72"/>
        <v>0</v>
      </c>
      <c r="W962" s="307">
        <f t="shared" si="73"/>
        <v>0</v>
      </c>
      <c r="X962" s="307">
        <f t="shared" si="74"/>
        <v>0</v>
      </c>
      <c r="Y962" s="308">
        <f t="shared" si="75"/>
        <v>0</v>
      </c>
      <c r="Z962" s="377">
        <f>SUM(Detailed_budget_table[[#This Row],[Y1 Total Cost Budget Line]:[Y5 Total Cost Budget Line]])</f>
        <v>0</v>
      </c>
    </row>
    <row r="963" spans="2:26" ht="15" customHeight="1">
      <c r="B963" s="302"/>
      <c r="C963" s="71"/>
      <c r="D963" s="71"/>
      <c r="E963" s="71"/>
      <c r="F963" s="71"/>
      <c r="G963" s="71"/>
      <c r="H963" s="71"/>
      <c r="I963" s="368">
        <f>IF(Detailed_budget_table[[#This Row],[Unit Cost Available?]]="Yes",IFERROR(INDEX(unit_cost,MATCH(Detailed_budget_table[[#This Row],[Cost Item]],cost_item_lookup,0)),""),0)</f>
        <v>0</v>
      </c>
      <c r="J963" s="368">
        <f>IF(H963="Yes",IF(G963="","",INDEX(cost_item_lookup_table[Cost Unit],(MATCH(G963,cost_item_lookup_table[Cost Item],0)))),0)</f>
        <v>0</v>
      </c>
      <c r="K963" s="305"/>
      <c r="L963" s="305"/>
      <c r="M963" s="305"/>
      <c r="N963" s="305"/>
      <c r="O963" s="305"/>
      <c r="P963" s="305"/>
      <c r="Q963" s="305"/>
      <c r="R963" s="305"/>
      <c r="S963" s="305"/>
      <c r="T963" s="305"/>
      <c r="U963" s="307">
        <f t="shared" si="71"/>
        <v>0</v>
      </c>
      <c r="V963" s="307">
        <f t="shared" si="72"/>
        <v>0</v>
      </c>
      <c r="W963" s="307">
        <f t="shared" si="73"/>
        <v>0</v>
      </c>
      <c r="X963" s="307">
        <f t="shared" si="74"/>
        <v>0</v>
      </c>
      <c r="Y963" s="308">
        <f t="shared" si="75"/>
        <v>0</v>
      </c>
      <c r="Z963" s="377">
        <f>SUM(Detailed_budget_table[[#This Row],[Y1 Total Cost Budget Line]:[Y5 Total Cost Budget Line]])</f>
        <v>0</v>
      </c>
    </row>
    <row r="964" spans="2:26" ht="15" customHeight="1">
      <c r="B964" s="302"/>
      <c r="C964" s="71"/>
      <c r="D964" s="71"/>
      <c r="E964" s="71"/>
      <c r="F964" s="71"/>
      <c r="G964" s="71"/>
      <c r="H964" s="71"/>
      <c r="I964" s="368">
        <f>IF(Detailed_budget_table[[#This Row],[Unit Cost Available?]]="Yes",IFERROR(INDEX(unit_cost,MATCH(Detailed_budget_table[[#This Row],[Cost Item]],cost_item_lookup,0)),""),0)</f>
        <v>0</v>
      </c>
      <c r="J964" s="368">
        <f>IF(H964="Yes",IF(G964="","",INDEX(cost_item_lookup_table[Cost Unit],(MATCH(G964,cost_item_lookup_table[Cost Item],0)))),0)</f>
        <v>0</v>
      </c>
      <c r="K964" s="305"/>
      <c r="L964" s="305"/>
      <c r="M964" s="305"/>
      <c r="N964" s="305"/>
      <c r="O964" s="305"/>
      <c r="P964" s="305"/>
      <c r="Q964" s="305"/>
      <c r="R964" s="305"/>
      <c r="S964" s="305"/>
      <c r="T964" s="305"/>
      <c r="U964" s="307">
        <f t="shared" si="71"/>
        <v>0</v>
      </c>
      <c r="V964" s="307">
        <f t="shared" si="72"/>
        <v>0</v>
      </c>
      <c r="W964" s="307">
        <f t="shared" si="73"/>
        <v>0</v>
      </c>
      <c r="X964" s="307">
        <f t="shared" si="74"/>
        <v>0</v>
      </c>
      <c r="Y964" s="308">
        <f t="shared" si="75"/>
        <v>0</v>
      </c>
      <c r="Z964" s="377">
        <f>SUM(Detailed_budget_table[[#This Row],[Y1 Total Cost Budget Line]:[Y5 Total Cost Budget Line]])</f>
        <v>0</v>
      </c>
    </row>
    <row r="965" spans="2:26" ht="15" customHeight="1">
      <c r="B965" s="302"/>
      <c r="C965" s="71"/>
      <c r="D965" s="71"/>
      <c r="E965" s="71"/>
      <c r="F965" s="71"/>
      <c r="G965" s="71"/>
      <c r="H965" s="71"/>
      <c r="I965" s="368">
        <f>IF(Detailed_budget_table[[#This Row],[Unit Cost Available?]]="Yes",IFERROR(INDEX(unit_cost,MATCH(Detailed_budget_table[[#This Row],[Cost Item]],cost_item_lookup,0)),""),0)</f>
        <v>0</v>
      </c>
      <c r="J965" s="368">
        <f>IF(H965="Yes",IF(G965="","",INDEX(cost_item_lookup_table[Cost Unit],(MATCH(G965,cost_item_lookup_table[Cost Item],0)))),0)</f>
        <v>0</v>
      </c>
      <c r="K965" s="305"/>
      <c r="L965" s="305"/>
      <c r="M965" s="305"/>
      <c r="N965" s="305"/>
      <c r="O965" s="305"/>
      <c r="P965" s="305"/>
      <c r="Q965" s="305"/>
      <c r="R965" s="305"/>
      <c r="S965" s="305"/>
      <c r="T965" s="305"/>
      <c r="U965" s="307">
        <f t="shared" si="71"/>
        <v>0</v>
      </c>
      <c r="V965" s="307">
        <f t="shared" si="72"/>
        <v>0</v>
      </c>
      <c r="W965" s="307">
        <f t="shared" si="73"/>
        <v>0</v>
      </c>
      <c r="X965" s="307">
        <f t="shared" si="74"/>
        <v>0</v>
      </c>
      <c r="Y965" s="308">
        <f t="shared" si="75"/>
        <v>0</v>
      </c>
      <c r="Z965" s="377">
        <f>SUM(Detailed_budget_table[[#This Row],[Y1 Total Cost Budget Line]:[Y5 Total Cost Budget Line]])</f>
        <v>0</v>
      </c>
    </row>
    <row r="966" spans="2:26" ht="15" customHeight="1">
      <c r="B966" s="302"/>
      <c r="C966" s="71"/>
      <c r="D966" s="71"/>
      <c r="E966" s="71"/>
      <c r="F966" s="71"/>
      <c r="G966" s="71"/>
      <c r="H966" s="71"/>
      <c r="I966" s="368">
        <f>IF(Detailed_budget_table[[#This Row],[Unit Cost Available?]]="Yes",IFERROR(INDEX(unit_cost,MATCH(Detailed_budget_table[[#This Row],[Cost Item]],cost_item_lookup,0)),""),0)</f>
        <v>0</v>
      </c>
      <c r="J966" s="368">
        <f>IF(H966="Yes",IF(G966="","",INDEX(cost_item_lookup_table[Cost Unit],(MATCH(G966,cost_item_lookup_table[Cost Item],0)))),0)</f>
        <v>0</v>
      </c>
      <c r="K966" s="305"/>
      <c r="L966" s="305"/>
      <c r="M966" s="305"/>
      <c r="N966" s="305"/>
      <c r="O966" s="305"/>
      <c r="P966" s="305"/>
      <c r="Q966" s="305"/>
      <c r="R966" s="305"/>
      <c r="S966" s="305"/>
      <c r="T966" s="305"/>
      <c r="U966" s="307">
        <f t="shared" si="71"/>
        <v>0</v>
      </c>
      <c r="V966" s="307">
        <f t="shared" si="72"/>
        <v>0</v>
      </c>
      <c r="W966" s="307">
        <f t="shared" si="73"/>
        <v>0</v>
      </c>
      <c r="X966" s="307">
        <f t="shared" si="74"/>
        <v>0</v>
      </c>
      <c r="Y966" s="308">
        <f t="shared" si="75"/>
        <v>0</v>
      </c>
      <c r="Z966" s="377">
        <f>SUM(Detailed_budget_table[[#This Row],[Y1 Total Cost Budget Line]:[Y5 Total Cost Budget Line]])</f>
        <v>0</v>
      </c>
    </row>
    <row r="967" spans="2:26" ht="15" customHeight="1">
      <c r="B967" s="302"/>
      <c r="C967" s="71"/>
      <c r="D967" s="71"/>
      <c r="E967" s="71"/>
      <c r="F967" s="71"/>
      <c r="G967" s="71"/>
      <c r="H967" s="71"/>
      <c r="I967" s="368">
        <f>IF(Detailed_budget_table[[#This Row],[Unit Cost Available?]]="Yes",IFERROR(INDEX(unit_cost,MATCH(Detailed_budget_table[[#This Row],[Cost Item]],cost_item_lookup,0)),""),0)</f>
        <v>0</v>
      </c>
      <c r="J967" s="368">
        <f>IF(H967="Yes",IF(G967="","",INDEX(cost_item_lookup_table[Cost Unit],(MATCH(G967,cost_item_lookup_table[Cost Item],0)))),0)</f>
        <v>0</v>
      </c>
      <c r="K967" s="305"/>
      <c r="L967" s="305"/>
      <c r="M967" s="305"/>
      <c r="N967" s="305"/>
      <c r="O967" s="305"/>
      <c r="P967" s="305"/>
      <c r="Q967" s="305"/>
      <c r="R967" s="305"/>
      <c r="S967" s="305"/>
      <c r="T967" s="305"/>
      <c r="U967" s="307">
        <f t="shared" ref="U967:U1030" si="76">IF(IF(OR(K967="",L967="",$I967=""),"",K967*L967*$I967)="",0,K967*L967*$I967)</f>
        <v>0</v>
      </c>
      <c r="V967" s="307">
        <f t="shared" ref="V967:V1030" si="77">IF(IF(OR(M967="",N967="",$I967=""),"",M967*N967*$I967)="",0,M967*N967*$I967)</f>
        <v>0</v>
      </c>
      <c r="W967" s="307">
        <f t="shared" ref="W967:W1030" si="78">IF(IF(OR(O967="",P967="",$I967=""),"",O967*P967*$I967)="",0,O967*P967*$I967)</f>
        <v>0</v>
      </c>
      <c r="X967" s="307">
        <f t="shared" ref="X967:X1030" si="79">IF(IF(OR(Q967="",R967="",$I967=""),"",Q967*R967*$I967)="",0,Q967*R967*$I967)</f>
        <v>0</v>
      </c>
      <c r="Y967" s="308">
        <f t="shared" ref="Y967:Y1030" si="80">IF(IF(OR(S967="",T967="",$I967=""),"",S967*T967*$I967)="",0,S967*T967*$I967)</f>
        <v>0</v>
      </c>
      <c r="Z967" s="377">
        <f>SUM(Detailed_budget_table[[#This Row],[Y1 Total Cost Budget Line]:[Y5 Total Cost Budget Line]])</f>
        <v>0</v>
      </c>
    </row>
    <row r="968" spans="2:26" ht="15" customHeight="1">
      <c r="B968" s="302"/>
      <c r="C968" s="71"/>
      <c r="D968" s="71"/>
      <c r="E968" s="71"/>
      <c r="F968" s="71"/>
      <c r="G968" s="71"/>
      <c r="H968" s="71"/>
      <c r="I968" s="368">
        <f>IF(Detailed_budget_table[[#This Row],[Unit Cost Available?]]="Yes",IFERROR(INDEX(unit_cost,MATCH(Detailed_budget_table[[#This Row],[Cost Item]],cost_item_lookup,0)),""),0)</f>
        <v>0</v>
      </c>
      <c r="J968" s="368">
        <f>IF(H968="Yes",IF(G968="","",INDEX(cost_item_lookup_table[Cost Unit],(MATCH(G968,cost_item_lookup_table[Cost Item],0)))),0)</f>
        <v>0</v>
      </c>
      <c r="K968" s="305"/>
      <c r="L968" s="305"/>
      <c r="M968" s="305"/>
      <c r="N968" s="305"/>
      <c r="O968" s="305"/>
      <c r="P968" s="305"/>
      <c r="Q968" s="305"/>
      <c r="R968" s="305"/>
      <c r="S968" s="305"/>
      <c r="T968" s="305"/>
      <c r="U968" s="307">
        <f t="shared" si="76"/>
        <v>0</v>
      </c>
      <c r="V968" s="307">
        <f t="shared" si="77"/>
        <v>0</v>
      </c>
      <c r="W968" s="307">
        <f t="shared" si="78"/>
        <v>0</v>
      </c>
      <c r="X968" s="307">
        <f t="shared" si="79"/>
        <v>0</v>
      </c>
      <c r="Y968" s="308">
        <f t="shared" si="80"/>
        <v>0</v>
      </c>
      <c r="Z968" s="377">
        <f>SUM(Detailed_budget_table[[#This Row],[Y1 Total Cost Budget Line]:[Y5 Total Cost Budget Line]])</f>
        <v>0</v>
      </c>
    </row>
    <row r="969" spans="2:26" ht="15" customHeight="1">
      <c r="B969" s="302"/>
      <c r="C969" s="71"/>
      <c r="D969" s="71"/>
      <c r="E969" s="71"/>
      <c r="F969" s="71"/>
      <c r="G969" s="71"/>
      <c r="H969" s="71"/>
      <c r="I969" s="368">
        <f>IF(Detailed_budget_table[[#This Row],[Unit Cost Available?]]="Yes",IFERROR(INDEX(unit_cost,MATCH(Detailed_budget_table[[#This Row],[Cost Item]],cost_item_lookup,0)),""),0)</f>
        <v>0</v>
      </c>
      <c r="J969" s="368">
        <f>IF(H969="Yes",IF(G969="","",INDEX(cost_item_lookup_table[Cost Unit],(MATCH(G969,cost_item_lookup_table[Cost Item],0)))),0)</f>
        <v>0</v>
      </c>
      <c r="K969" s="305"/>
      <c r="L969" s="305"/>
      <c r="M969" s="305"/>
      <c r="N969" s="305"/>
      <c r="O969" s="305"/>
      <c r="P969" s="305"/>
      <c r="Q969" s="305"/>
      <c r="R969" s="305"/>
      <c r="S969" s="305"/>
      <c r="T969" s="305"/>
      <c r="U969" s="307">
        <f t="shared" si="76"/>
        <v>0</v>
      </c>
      <c r="V969" s="307">
        <f t="shared" si="77"/>
        <v>0</v>
      </c>
      <c r="W969" s="307">
        <f t="shared" si="78"/>
        <v>0</v>
      </c>
      <c r="X969" s="307">
        <f t="shared" si="79"/>
        <v>0</v>
      </c>
      <c r="Y969" s="308">
        <f t="shared" si="80"/>
        <v>0</v>
      </c>
      <c r="Z969" s="377">
        <f>SUM(Detailed_budget_table[[#This Row],[Y1 Total Cost Budget Line]:[Y5 Total Cost Budget Line]])</f>
        <v>0</v>
      </c>
    </row>
    <row r="970" spans="2:26" ht="15" customHeight="1">
      <c r="B970" s="302"/>
      <c r="C970" s="71"/>
      <c r="D970" s="71"/>
      <c r="E970" s="71"/>
      <c r="F970" s="71"/>
      <c r="G970" s="71"/>
      <c r="H970" s="71"/>
      <c r="I970" s="368">
        <f>IF(Detailed_budget_table[[#This Row],[Unit Cost Available?]]="Yes",IFERROR(INDEX(unit_cost,MATCH(Detailed_budget_table[[#This Row],[Cost Item]],cost_item_lookup,0)),""),0)</f>
        <v>0</v>
      </c>
      <c r="J970" s="368">
        <f>IF(H970="Yes",IF(G970="","",INDEX(cost_item_lookup_table[Cost Unit],(MATCH(G970,cost_item_lookup_table[Cost Item],0)))),0)</f>
        <v>0</v>
      </c>
      <c r="K970" s="305"/>
      <c r="L970" s="305"/>
      <c r="M970" s="305"/>
      <c r="N970" s="305"/>
      <c r="O970" s="305"/>
      <c r="P970" s="305"/>
      <c r="Q970" s="305"/>
      <c r="R970" s="305"/>
      <c r="S970" s="305"/>
      <c r="T970" s="305"/>
      <c r="U970" s="307">
        <f t="shared" si="76"/>
        <v>0</v>
      </c>
      <c r="V970" s="307">
        <f t="shared" si="77"/>
        <v>0</v>
      </c>
      <c r="W970" s="307">
        <f t="shared" si="78"/>
        <v>0</v>
      </c>
      <c r="X970" s="307">
        <f t="shared" si="79"/>
        <v>0</v>
      </c>
      <c r="Y970" s="308">
        <f t="shared" si="80"/>
        <v>0</v>
      </c>
      <c r="Z970" s="377">
        <f>SUM(Detailed_budget_table[[#This Row],[Y1 Total Cost Budget Line]:[Y5 Total Cost Budget Line]])</f>
        <v>0</v>
      </c>
    </row>
    <row r="971" spans="2:26" ht="15" customHeight="1">
      <c r="B971" s="302"/>
      <c r="C971" s="71"/>
      <c r="D971" s="71"/>
      <c r="E971" s="71"/>
      <c r="F971" s="71"/>
      <c r="G971" s="71"/>
      <c r="H971" s="71"/>
      <c r="I971" s="368">
        <f>IF(Detailed_budget_table[[#This Row],[Unit Cost Available?]]="Yes",IFERROR(INDEX(unit_cost,MATCH(Detailed_budget_table[[#This Row],[Cost Item]],cost_item_lookup,0)),""),0)</f>
        <v>0</v>
      </c>
      <c r="J971" s="368">
        <f>IF(H971="Yes",IF(G971="","",INDEX(cost_item_lookup_table[Cost Unit],(MATCH(G971,cost_item_lookup_table[Cost Item],0)))),0)</f>
        <v>0</v>
      </c>
      <c r="K971" s="305"/>
      <c r="L971" s="305"/>
      <c r="M971" s="305"/>
      <c r="N971" s="305"/>
      <c r="O971" s="305"/>
      <c r="P971" s="305"/>
      <c r="Q971" s="305"/>
      <c r="R971" s="305"/>
      <c r="S971" s="305"/>
      <c r="T971" s="305"/>
      <c r="U971" s="307">
        <f t="shared" si="76"/>
        <v>0</v>
      </c>
      <c r="V971" s="307">
        <f t="shared" si="77"/>
        <v>0</v>
      </c>
      <c r="W971" s="307">
        <f t="shared" si="78"/>
        <v>0</v>
      </c>
      <c r="X971" s="307">
        <f t="shared" si="79"/>
        <v>0</v>
      </c>
      <c r="Y971" s="308">
        <f t="shared" si="80"/>
        <v>0</v>
      </c>
      <c r="Z971" s="377">
        <f>SUM(Detailed_budget_table[[#This Row],[Y1 Total Cost Budget Line]:[Y5 Total Cost Budget Line]])</f>
        <v>0</v>
      </c>
    </row>
    <row r="972" spans="2:26" ht="15" customHeight="1">
      <c r="B972" s="302"/>
      <c r="C972" s="71"/>
      <c r="D972" s="71"/>
      <c r="E972" s="71"/>
      <c r="F972" s="71"/>
      <c r="G972" s="71"/>
      <c r="H972" s="71"/>
      <c r="I972" s="368">
        <f>IF(Detailed_budget_table[[#This Row],[Unit Cost Available?]]="Yes",IFERROR(INDEX(unit_cost,MATCH(Detailed_budget_table[[#This Row],[Cost Item]],cost_item_lookup,0)),""),0)</f>
        <v>0</v>
      </c>
      <c r="J972" s="368">
        <f>IF(H972="Yes",IF(G972="","",INDEX(cost_item_lookup_table[Cost Unit],(MATCH(G972,cost_item_lookup_table[Cost Item],0)))),0)</f>
        <v>0</v>
      </c>
      <c r="K972" s="305"/>
      <c r="L972" s="305"/>
      <c r="M972" s="305"/>
      <c r="N972" s="305"/>
      <c r="O972" s="305"/>
      <c r="P972" s="305"/>
      <c r="Q972" s="305"/>
      <c r="R972" s="305"/>
      <c r="S972" s="305"/>
      <c r="T972" s="305"/>
      <c r="U972" s="307">
        <f t="shared" si="76"/>
        <v>0</v>
      </c>
      <c r="V972" s="307">
        <f t="shared" si="77"/>
        <v>0</v>
      </c>
      <c r="W972" s="307">
        <f t="shared" si="78"/>
        <v>0</v>
      </c>
      <c r="X972" s="307">
        <f t="shared" si="79"/>
        <v>0</v>
      </c>
      <c r="Y972" s="308">
        <f t="shared" si="80"/>
        <v>0</v>
      </c>
      <c r="Z972" s="377">
        <f>SUM(Detailed_budget_table[[#This Row],[Y1 Total Cost Budget Line]:[Y5 Total Cost Budget Line]])</f>
        <v>0</v>
      </c>
    </row>
    <row r="973" spans="2:26" ht="15" customHeight="1">
      <c r="B973" s="302"/>
      <c r="C973" s="71"/>
      <c r="D973" s="71"/>
      <c r="E973" s="71"/>
      <c r="F973" s="71"/>
      <c r="G973" s="71"/>
      <c r="H973" s="71"/>
      <c r="I973" s="368">
        <f>IF(Detailed_budget_table[[#This Row],[Unit Cost Available?]]="Yes",IFERROR(INDEX(unit_cost,MATCH(Detailed_budget_table[[#This Row],[Cost Item]],cost_item_lookup,0)),""),0)</f>
        <v>0</v>
      </c>
      <c r="J973" s="368">
        <f>IF(H973="Yes",IF(G973="","",INDEX(cost_item_lookup_table[Cost Unit],(MATCH(G973,cost_item_lookup_table[Cost Item],0)))),0)</f>
        <v>0</v>
      </c>
      <c r="K973" s="305"/>
      <c r="L973" s="305"/>
      <c r="M973" s="305"/>
      <c r="N973" s="305"/>
      <c r="O973" s="305"/>
      <c r="P973" s="305"/>
      <c r="Q973" s="305"/>
      <c r="R973" s="305"/>
      <c r="S973" s="305"/>
      <c r="T973" s="305"/>
      <c r="U973" s="307">
        <f t="shared" si="76"/>
        <v>0</v>
      </c>
      <c r="V973" s="307">
        <f t="shared" si="77"/>
        <v>0</v>
      </c>
      <c r="W973" s="307">
        <f t="shared" si="78"/>
        <v>0</v>
      </c>
      <c r="X973" s="307">
        <f t="shared" si="79"/>
        <v>0</v>
      </c>
      <c r="Y973" s="308">
        <f t="shared" si="80"/>
        <v>0</v>
      </c>
      <c r="Z973" s="377">
        <f>SUM(Detailed_budget_table[[#This Row],[Y1 Total Cost Budget Line]:[Y5 Total Cost Budget Line]])</f>
        <v>0</v>
      </c>
    </row>
    <row r="974" spans="2:26" ht="15" customHeight="1">
      <c r="B974" s="302"/>
      <c r="C974" s="71"/>
      <c r="D974" s="71"/>
      <c r="E974" s="71"/>
      <c r="F974" s="71"/>
      <c r="G974" s="71"/>
      <c r="H974" s="71"/>
      <c r="I974" s="368">
        <f>IF(Detailed_budget_table[[#This Row],[Unit Cost Available?]]="Yes",IFERROR(INDEX(unit_cost,MATCH(Detailed_budget_table[[#This Row],[Cost Item]],cost_item_lookup,0)),""),0)</f>
        <v>0</v>
      </c>
      <c r="J974" s="368">
        <f>IF(H974="Yes",IF(G974="","",INDEX(cost_item_lookup_table[Cost Unit],(MATCH(G974,cost_item_lookup_table[Cost Item],0)))),0)</f>
        <v>0</v>
      </c>
      <c r="K974" s="305"/>
      <c r="L974" s="305"/>
      <c r="M974" s="305"/>
      <c r="N974" s="305"/>
      <c r="O974" s="305"/>
      <c r="P974" s="305"/>
      <c r="Q974" s="305"/>
      <c r="R974" s="305"/>
      <c r="S974" s="305"/>
      <c r="T974" s="305"/>
      <c r="U974" s="307">
        <f t="shared" si="76"/>
        <v>0</v>
      </c>
      <c r="V974" s="307">
        <f t="shared" si="77"/>
        <v>0</v>
      </c>
      <c r="W974" s="307">
        <f t="shared" si="78"/>
        <v>0</v>
      </c>
      <c r="X974" s="307">
        <f t="shared" si="79"/>
        <v>0</v>
      </c>
      <c r="Y974" s="308">
        <f t="shared" si="80"/>
        <v>0</v>
      </c>
      <c r="Z974" s="377">
        <f>SUM(Detailed_budget_table[[#This Row],[Y1 Total Cost Budget Line]:[Y5 Total Cost Budget Line]])</f>
        <v>0</v>
      </c>
    </row>
    <row r="975" spans="2:26" ht="15" customHeight="1">
      <c r="B975" s="302"/>
      <c r="C975" s="71"/>
      <c r="D975" s="71"/>
      <c r="E975" s="71"/>
      <c r="F975" s="71"/>
      <c r="G975" s="71"/>
      <c r="H975" s="71"/>
      <c r="I975" s="368">
        <f>IF(Detailed_budget_table[[#This Row],[Unit Cost Available?]]="Yes",IFERROR(INDEX(unit_cost,MATCH(Detailed_budget_table[[#This Row],[Cost Item]],cost_item_lookup,0)),""),0)</f>
        <v>0</v>
      </c>
      <c r="J975" s="368">
        <f>IF(H975="Yes",IF(G975="","",INDEX(cost_item_lookup_table[Cost Unit],(MATCH(G975,cost_item_lookup_table[Cost Item],0)))),0)</f>
        <v>0</v>
      </c>
      <c r="K975" s="305"/>
      <c r="L975" s="305"/>
      <c r="M975" s="305"/>
      <c r="N975" s="305"/>
      <c r="O975" s="305"/>
      <c r="P975" s="305"/>
      <c r="Q975" s="305"/>
      <c r="R975" s="305"/>
      <c r="S975" s="305"/>
      <c r="T975" s="305"/>
      <c r="U975" s="307">
        <f t="shared" si="76"/>
        <v>0</v>
      </c>
      <c r="V975" s="307">
        <f t="shared" si="77"/>
        <v>0</v>
      </c>
      <c r="W975" s="307">
        <f t="shared" si="78"/>
        <v>0</v>
      </c>
      <c r="X975" s="307">
        <f t="shared" si="79"/>
        <v>0</v>
      </c>
      <c r="Y975" s="308">
        <f t="shared" si="80"/>
        <v>0</v>
      </c>
      <c r="Z975" s="377">
        <f>SUM(Detailed_budget_table[[#This Row],[Y1 Total Cost Budget Line]:[Y5 Total Cost Budget Line]])</f>
        <v>0</v>
      </c>
    </row>
    <row r="976" spans="2:26" ht="15" customHeight="1">
      <c r="B976" s="302"/>
      <c r="C976" s="71"/>
      <c r="D976" s="71"/>
      <c r="E976" s="71"/>
      <c r="F976" s="71"/>
      <c r="G976" s="71"/>
      <c r="H976" s="71"/>
      <c r="I976" s="368">
        <f>IF(Detailed_budget_table[[#This Row],[Unit Cost Available?]]="Yes",IFERROR(INDEX(unit_cost,MATCH(Detailed_budget_table[[#This Row],[Cost Item]],cost_item_lookup,0)),""),0)</f>
        <v>0</v>
      </c>
      <c r="J976" s="368">
        <f>IF(H976="Yes",IF(G976="","",INDEX(cost_item_lookup_table[Cost Unit],(MATCH(G976,cost_item_lookup_table[Cost Item],0)))),0)</f>
        <v>0</v>
      </c>
      <c r="K976" s="305"/>
      <c r="L976" s="305"/>
      <c r="M976" s="305"/>
      <c r="N976" s="305"/>
      <c r="O976" s="305"/>
      <c r="P976" s="305"/>
      <c r="Q976" s="305"/>
      <c r="R976" s="305"/>
      <c r="S976" s="305"/>
      <c r="T976" s="305"/>
      <c r="U976" s="307">
        <f t="shared" si="76"/>
        <v>0</v>
      </c>
      <c r="V976" s="307">
        <f t="shared" si="77"/>
        <v>0</v>
      </c>
      <c r="W976" s="307">
        <f t="shared" si="78"/>
        <v>0</v>
      </c>
      <c r="X976" s="307">
        <f t="shared" si="79"/>
        <v>0</v>
      </c>
      <c r="Y976" s="308">
        <f t="shared" si="80"/>
        <v>0</v>
      </c>
      <c r="Z976" s="377">
        <f>SUM(Detailed_budget_table[[#This Row],[Y1 Total Cost Budget Line]:[Y5 Total Cost Budget Line]])</f>
        <v>0</v>
      </c>
    </row>
    <row r="977" spans="2:26" ht="15" customHeight="1">
      <c r="B977" s="302"/>
      <c r="C977" s="71"/>
      <c r="D977" s="71"/>
      <c r="E977" s="71"/>
      <c r="F977" s="71"/>
      <c r="G977" s="71"/>
      <c r="H977" s="71"/>
      <c r="I977" s="368">
        <f>IF(Detailed_budget_table[[#This Row],[Unit Cost Available?]]="Yes",IFERROR(INDEX(unit_cost,MATCH(Detailed_budget_table[[#This Row],[Cost Item]],cost_item_lookup,0)),""),0)</f>
        <v>0</v>
      </c>
      <c r="J977" s="368">
        <f>IF(H977="Yes",IF(G977="","",INDEX(cost_item_lookup_table[Cost Unit],(MATCH(G977,cost_item_lookup_table[Cost Item],0)))),0)</f>
        <v>0</v>
      </c>
      <c r="K977" s="305"/>
      <c r="L977" s="305"/>
      <c r="M977" s="305"/>
      <c r="N977" s="305"/>
      <c r="O977" s="305"/>
      <c r="P977" s="305"/>
      <c r="Q977" s="305"/>
      <c r="R977" s="305"/>
      <c r="S977" s="305"/>
      <c r="T977" s="305"/>
      <c r="U977" s="307">
        <f t="shared" si="76"/>
        <v>0</v>
      </c>
      <c r="V977" s="307">
        <f t="shared" si="77"/>
        <v>0</v>
      </c>
      <c r="W977" s="307">
        <f t="shared" si="78"/>
        <v>0</v>
      </c>
      <c r="X977" s="307">
        <f t="shared" si="79"/>
        <v>0</v>
      </c>
      <c r="Y977" s="308">
        <f t="shared" si="80"/>
        <v>0</v>
      </c>
      <c r="Z977" s="377">
        <f>SUM(Detailed_budget_table[[#This Row],[Y1 Total Cost Budget Line]:[Y5 Total Cost Budget Line]])</f>
        <v>0</v>
      </c>
    </row>
    <row r="978" spans="2:26" ht="15" customHeight="1">
      <c r="B978" s="302"/>
      <c r="C978" s="71"/>
      <c r="D978" s="71"/>
      <c r="E978" s="71"/>
      <c r="F978" s="71"/>
      <c r="G978" s="71"/>
      <c r="H978" s="71"/>
      <c r="I978" s="368">
        <f>IF(Detailed_budget_table[[#This Row],[Unit Cost Available?]]="Yes",IFERROR(INDEX(unit_cost,MATCH(Detailed_budget_table[[#This Row],[Cost Item]],cost_item_lookup,0)),""),0)</f>
        <v>0</v>
      </c>
      <c r="J978" s="368">
        <f>IF(H978="Yes",IF(G978="","",INDEX(cost_item_lookup_table[Cost Unit],(MATCH(G978,cost_item_lookup_table[Cost Item],0)))),0)</f>
        <v>0</v>
      </c>
      <c r="K978" s="305"/>
      <c r="L978" s="305"/>
      <c r="M978" s="305"/>
      <c r="N978" s="305"/>
      <c r="O978" s="305"/>
      <c r="P978" s="305"/>
      <c r="Q978" s="305"/>
      <c r="R978" s="305"/>
      <c r="S978" s="305"/>
      <c r="T978" s="305"/>
      <c r="U978" s="307">
        <f t="shared" si="76"/>
        <v>0</v>
      </c>
      <c r="V978" s="307">
        <f t="shared" si="77"/>
        <v>0</v>
      </c>
      <c r="W978" s="307">
        <f t="shared" si="78"/>
        <v>0</v>
      </c>
      <c r="X978" s="307">
        <f t="shared" si="79"/>
        <v>0</v>
      </c>
      <c r="Y978" s="308">
        <f t="shared" si="80"/>
        <v>0</v>
      </c>
      <c r="Z978" s="377">
        <f>SUM(Detailed_budget_table[[#This Row],[Y1 Total Cost Budget Line]:[Y5 Total Cost Budget Line]])</f>
        <v>0</v>
      </c>
    </row>
    <row r="979" spans="2:26" ht="15" customHeight="1">
      <c r="B979" s="302"/>
      <c r="C979" s="71"/>
      <c r="D979" s="71"/>
      <c r="E979" s="71"/>
      <c r="F979" s="71"/>
      <c r="G979" s="71"/>
      <c r="H979" s="71"/>
      <c r="I979" s="368">
        <f>IF(Detailed_budget_table[[#This Row],[Unit Cost Available?]]="Yes",IFERROR(INDEX(unit_cost,MATCH(Detailed_budget_table[[#This Row],[Cost Item]],cost_item_lookup,0)),""),0)</f>
        <v>0</v>
      </c>
      <c r="J979" s="368">
        <f>IF(H979="Yes",IF(G979="","",INDEX(cost_item_lookup_table[Cost Unit],(MATCH(G979,cost_item_lookup_table[Cost Item],0)))),0)</f>
        <v>0</v>
      </c>
      <c r="K979" s="305"/>
      <c r="L979" s="305"/>
      <c r="M979" s="305"/>
      <c r="N979" s="305"/>
      <c r="O979" s="305"/>
      <c r="P979" s="305"/>
      <c r="Q979" s="305"/>
      <c r="R979" s="305"/>
      <c r="S979" s="305"/>
      <c r="T979" s="305"/>
      <c r="U979" s="307">
        <f t="shared" si="76"/>
        <v>0</v>
      </c>
      <c r="V979" s="307">
        <f t="shared" si="77"/>
        <v>0</v>
      </c>
      <c r="W979" s="307">
        <f t="shared" si="78"/>
        <v>0</v>
      </c>
      <c r="X979" s="307">
        <f t="shared" si="79"/>
        <v>0</v>
      </c>
      <c r="Y979" s="308">
        <f t="shared" si="80"/>
        <v>0</v>
      </c>
      <c r="Z979" s="377">
        <f>SUM(Detailed_budget_table[[#This Row],[Y1 Total Cost Budget Line]:[Y5 Total Cost Budget Line]])</f>
        <v>0</v>
      </c>
    </row>
    <row r="980" spans="2:26" ht="15" customHeight="1">
      <c r="B980" s="302"/>
      <c r="C980" s="71"/>
      <c r="D980" s="71"/>
      <c r="E980" s="71"/>
      <c r="F980" s="71"/>
      <c r="G980" s="71"/>
      <c r="H980" s="71"/>
      <c r="I980" s="368">
        <f>IF(Detailed_budget_table[[#This Row],[Unit Cost Available?]]="Yes",IFERROR(INDEX(unit_cost,MATCH(Detailed_budget_table[[#This Row],[Cost Item]],cost_item_lookup,0)),""),0)</f>
        <v>0</v>
      </c>
      <c r="J980" s="368">
        <f>IF(H980="Yes",IF(G980="","",INDEX(cost_item_lookup_table[Cost Unit],(MATCH(G980,cost_item_lookup_table[Cost Item],0)))),0)</f>
        <v>0</v>
      </c>
      <c r="K980" s="305"/>
      <c r="L980" s="305"/>
      <c r="M980" s="305"/>
      <c r="N980" s="305"/>
      <c r="O980" s="305"/>
      <c r="P980" s="305"/>
      <c r="Q980" s="305"/>
      <c r="R980" s="305"/>
      <c r="S980" s="305"/>
      <c r="T980" s="305"/>
      <c r="U980" s="307">
        <f t="shared" si="76"/>
        <v>0</v>
      </c>
      <c r="V980" s="307">
        <f t="shared" si="77"/>
        <v>0</v>
      </c>
      <c r="W980" s="307">
        <f t="shared" si="78"/>
        <v>0</v>
      </c>
      <c r="X980" s="307">
        <f t="shared" si="79"/>
        <v>0</v>
      </c>
      <c r="Y980" s="308">
        <f t="shared" si="80"/>
        <v>0</v>
      </c>
      <c r="Z980" s="377">
        <f>SUM(Detailed_budget_table[[#This Row],[Y1 Total Cost Budget Line]:[Y5 Total Cost Budget Line]])</f>
        <v>0</v>
      </c>
    </row>
    <row r="981" spans="2:26" ht="15" customHeight="1">
      <c r="B981" s="302"/>
      <c r="C981" s="71"/>
      <c r="D981" s="71"/>
      <c r="E981" s="71"/>
      <c r="F981" s="71"/>
      <c r="G981" s="71"/>
      <c r="H981" s="71"/>
      <c r="I981" s="368">
        <f>IF(Detailed_budget_table[[#This Row],[Unit Cost Available?]]="Yes",IFERROR(INDEX(unit_cost,MATCH(Detailed_budget_table[[#This Row],[Cost Item]],cost_item_lookup,0)),""),0)</f>
        <v>0</v>
      </c>
      <c r="J981" s="368">
        <f>IF(H981="Yes",IF(G981="","",INDEX(cost_item_lookup_table[Cost Unit],(MATCH(G981,cost_item_lookup_table[Cost Item],0)))),0)</f>
        <v>0</v>
      </c>
      <c r="K981" s="305"/>
      <c r="L981" s="305"/>
      <c r="M981" s="305"/>
      <c r="N981" s="305"/>
      <c r="O981" s="305"/>
      <c r="P981" s="305"/>
      <c r="Q981" s="305"/>
      <c r="R981" s="305"/>
      <c r="S981" s="305"/>
      <c r="T981" s="305"/>
      <c r="U981" s="307">
        <f t="shared" si="76"/>
        <v>0</v>
      </c>
      <c r="V981" s="307">
        <f t="shared" si="77"/>
        <v>0</v>
      </c>
      <c r="W981" s="307">
        <f t="shared" si="78"/>
        <v>0</v>
      </c>
      <c r="X981" s="307">
        <f t="shared" si="79"/>
        <v>0</v>
      </c>
      <c r="Y981" s="308">
        <f t="shared" si="80"/>
        <v>0</v>
      </c>
      <c r="Z981" s="377">
        <f>SUM(Detailed_budget_table[[#This Row],[Y1 Total Cost Budget Line]:[Y5 Total Cost Budget Line]])</f>
        <v>0</v>
      </c>
    </row>
    <row r="982" spans="2:26" ht="15" customHeight="1">
      <c r="B982" s="302"/>
      <c r="C982" s="71"/>
      <c r="D982" s="71"/>
      <c r="E982" s="71"/>
      <c r="F982" s="71"/>
      <c r="G982" s="71"/>
      <c r="H982" s="71"/>
      <c r="I982" s="368">
        <f>IF(Detailed_budget_table[[#This Row],[Unit Cost Available?]]="Yes",IFERROR(INDEX(unit_cost,MATCH(Detailed_budget_table[[#This Row],[Cost Item]],cost_item_lookup,0)),""),0)</f>
        <v>0</v>
      </c>
      <c r="J982" s="368">
        <f>IF(H982="Yes",IF(G982="","",INDEX(cost_item_lookup_table[Cost Unit],(MATCH(G982,cost_item_lookup_table[Cost Item],0)))),0)</f>
        <v>0</v>
      </c>
      <c r="K982" s="305"/>
      <c r="L982" s="305"/>
      <c r="M982" s="305"/>
      <c r="N982" s="305"/>
      <c r="O982" s="305"/>
      <c r="P982" s="305"/>
      <c r="Q982" s="305"/>
      <c r="R982" s="305"/>
      <c r="S982" s="305"/>
      <c r="T982" s="305"/>
      <c r="U982" s="307">
        <f t="shared" si="76"/>
        <v>0</v>
      </c>
      <c r="V982" s="307">
        <f t="shared" si="77"/>
        <v>0</v>
      </c>
      <c r="W982" s="307">
        <f t="shared" si="78"/>
        <v>0</v>
      </c>
      <c r="X982" s="307">
        <f t="shared" si="79"/>
        <v>0</v>
      </c>
      <c r="Y982" s="308">
        <f t="shared" si="80"/>
        <v>0</v>
      </c>
      <c r="Z982" s="377">
        <f>SUM(Detailed_budget_table[[#This Row],[Y1 Total Cost Budget Line]:[Y5 Total Cost Budget Line]])</f>
        <v>0</v>
      </c>
    </row>
    <row r="983" spans="2:26" ht="15" customHeight="1">
      <c r="B983" s="302"/>
      <c r="C983" s="71"/>
      <c r="D983" s="71"/>
      <c r="E983" s="71"/>
      <c r="F983" s="71"/>
      <c r="G983" s="71"/>
      <c r="H983" s="71"/>
      <c r="I983" s="368">
        <f>IF(Detailed_budget_table[[#This Row],[Unit Cost Available?]]="Yes",IFERROR(INDEX(unit_cost,MATCH(Detailed_budget_table[[#This Row],[Cost Item]],cost_item_lookup,0)),""),0)</f>
        <v>0</v>
      </c>
      <c r="J983" s="368">
        <f>IF(H983="Yes",IF(G983="","",INDEX(cost_item_lookup_table[Cost Unit],(MATCH(G983,cost_item_lookup_table[Cost Item],0)))),0)</f>
        <v>0</v>
      </c>
      <c r="K983" s="305"/>
      <c r="L983" s="305"/>
      <c r="M983" s="305"/>
      <c r="N983" s="305"/>
      <c r="O983" s="305"/>
      <c r="P983" s="305"/>
      <c r="Q983" s="305"/>
      <c r="R983" s="305"/>
      <c r="S983" s="305"/>
      <c r="T983" s="305"/>
      <c r="U983" s="307">
        <f t="shared" si="76"/>
        <v>0</v>
      </c>
      <c r="V983" s="307">
        <f t="shared" si="77"/>
        <v>0</v>
      </c>
      <c r="W983" s="307">
        <f t="shared" si="78"/>
        <v>0</v>
      </c>
      <c r="X983" s="307">
        <f t="shared" si="79"/>
        <v>0</v>
      </c>
      <c r="Y983" s="308">
        <f t="shared" si="80"/>
        <v>0</v>
      </c>
      <c r="Z983" s="377">
        <f>SUM(Detailed_budget_table[[#This Row],[Y1 Total Cost Budget Line]:[Y5 Total Cost Budget Line]])</f>
        <v>0</v>
      </c>
    </row>
    <row r="984" spans="2:26" ht="15" customHeight="1">
      <c r="B984" s="302"/>
      <c r="C984" s="71"/>
      <c r="D984" s="71"/>
      <c r="E984" s="71"/>
      <c r="F984" s="71"/>
      <c r="G984" s="71"/>
      <c r="H984" s="71"/>
      <c r="I984" s="368">
        <f>IF(Detailed_budget_table[[#This Row],[Unit Cost Available?]]="Yes",IFERROR(INDEX(unit_cost,MATCH(Detailed_budget_table[[#This Row],[Cost Item]],cost_item_lookup,0)),""),0)</f>
        <v>0</v>
      </c>
      <c r="J984" s="368">
        <f>IF(H984="Yes",IF(G984="","",INDEX(cost_item_lookup_table[Cost Unit],(MATCH(G984,cost_item_lookup_table[Cost Item],0)))),0)</f>
        <v>0</v>
      </c>
      <c r="K984" s="305"/>
      <c r="L984" s="305"/>
      <c r="M984" s="305"/>
      <c r="N984" s="305"/>
      <c r="O984" s="305"/>
      <c r="P984" s="305"/>
      <c r="Q984" s="305"/>
      <c r="R984" s="305"/>
      <c r="S984" s="305"/>
      <c r="T984" s="305"/>
      <c r="U984" s="307">
        <f t="shared" si="76"/>
        <v>0</v>
      </c>
      <c r="V984" s="307">
        <f t="shared" si="77"/>
        <v>0</v>
      </c>
      <c r="W984" s="307">
        <f t="shared" si="78"/>
        <v>0</v>
      </c>
      <c r="X984" s="307">
        <f t="shared" si="79"/>
        <v>0</v>
      </c>
      <c r="Y984" s="308">
        <f t="shared" si="80"/>
        <v>0</v>
      </c>
      <c r="Z984" s="377">
        <f>SUM(Detailed_budget_table[[#This Row],[Y1 Total Cost Budget Line]:[Y5 Total Cost Budget Line]])</f>
        <v>0</v>
      </c>
    </row>
    <row r="985" spans="2:26" ht="15" customHeight="1">
      <c r="B985" s="302"/>
      <c r="C985" s="71"/>
      <c r="D985" s="71"/>
      <c r="E985" s="71"/>
      <c r="F985" s="71"/>
      <c r="G985" s="71"/>
      <c r="H985" s="71"/>
      <c r="I985" s="368">
        <f>IF(Detailed_budget_table[[#This Row],[Unit Cost Available?]]="Yes",IFERROR(INDEX(unit_cost,MATCH(Detailed_budget_table[[#This Row],[Cost Item]],cost_item_lookup,0)),""),0)</f>
        <v>0</v>
      </c>
      <c r="J985" s="368">
        <f>IF(H985="Yes",IF(G985="","",INDEX(cost_item_lookup_table[Cost Unit],(MATCH(G985,cost_item_lookup_table[Cost Item],0)))),0)</f>
        <v>0</v>
      </c>
      <c r="K985" s="305"/>
      <c r="L985" s="305"/>
      <c r="M985" s="305"/>
      <c r="N985" s="305"/>
      <c r="O985" s="305"/>
      <c r="P985" s="305"/>
      <c r="Q985" s="305"/>
      <c r="R985" s="305"/>
      <c r="S985" s="305"/>
      <c r="T985" s="305"/>
      <c r="U985" s="307">
        <f t="shared" si="76"/>
        <v>0</v>
      </c>
      <c r="V985" s="307">
        <f t="shared" si="77"/>
        <v>0</v>
      </c>
      <c r="W985" s="307">
        <f t="shared" si="78"/>
        <v>0</v>
      </c>
      <c r="X985" s="307">
        <f t="shared" si="79"/>
        <v>0</v>
      </c>
      <c r="Y985" s="308">
        <f t="shared" si="80"/>
        <v>0</v>
      </c>
      <c r="Z985" s="377">
        <f>SUM(Detailed_budget_table[[#This Row],[Y1 Total Cost Budget Line]:[Y5 Total Cost Budget Line]])</f>
        <v>0</v>
      </c>
    </row>
    <row r="986" spans="2:26" ht="15" customHeight="1">
      <c r="B986" s="302"/>
      <c r="C986" s="71"/>
      <c r="D986" s="71"/>
      <c r="E986" s="71"/>
      <c r="F986" s="71"/>
      <c r="G986" s="71"/>
      <c r="H986" s="71"/>
      <c r="I986" s="368">
        <f>IF(Detailed_budget_table[[#This Row],[Unit Cost Available?]]="Yes",IFERROR(INDEX(unit_cost,MATCH(Detailed_budget_table[[#This Row],[Cost Item]],cost_item_lookup,0)),""),0)</f>
        <v>0</v>
      </c>
      <c r="J986" s="368">
        <f>IF(H986="Yes",IF(G986="","",INDEX(cost_item_lookup_table[Cost Unit],(MATCH(G986,cost_item_lookup_table[Cost Item],0)))),0)</f>
        <v>0</v>
      </c>
      <c r="K986" s="305"/>
      <c r="L986" s="305"/>
      <c r="M986" s="305"/>
      <c r="N986" s="305"/>
      <c r="O986" s="305"/>
      <c r="P986" s="305"/>
      <c r="Q986" s="305"/>
      <c r="R986" s="305"/>
      <c r="S986" s="305"/>
      <c r="T986" s="305"/>
      <c r="U986" s="307">
        <f t="shared" si="76"/>
        <v>0</v>
      </c>
      <c r="V986" s="307">
        <f t="shared" si="77"/>
        <v>0</v>
      </c>
      <c r="W986" s="307">
        <f t="shared" si="78"/>
        <v>0</v>
      </c>
      <c r="X986" s="307">
        <f t="shared" si="79"/>
        <v>0</v>
      </c>
      <c r="Y986" s="308">
        <f t="shared" si="80"/>
        <v>0</v>
      </c>
      <c r="Z986" s="377">
        <f>SUM(Detailed_budget_table[[#This Row],[Y1 Total Cost Budget Line]:[Y5 Total Cost Budget Line]])</f>
        <v>0</v>
      </c>
    </row>
    <row r="987" spans="2:26" ht="15" customHeight="1">
      <c r="B987" s="302"/>
      <c r="C987" s="71"/>
      <c r="D987" s="71"/>
      <c r="E987" s="71"/>
      <c r="F987" s="71"/>
      <c r="G987" s="71"/>
      <c r="H987" s="71"/>
      <c r="I987" s="368">
        <f>IF(Detailed_budget_table[[#This Row],[Unit Cost Available?]]="Yes",IFERROR(INDEX(unit_cost,MATCH(Detailed_budget_table[[#This Row],[Cost Item]],cost_item_lookup,0)),""),0)</f>
        <v>0</v>
      </c>
      <c r="J987" s="368">
        <f>IF(H987="Yes",IF(G987="","",INDEX(cost_item_lookup_table[Cost Unit],(MATCH(G987,cost_item_lookup_table[Cost Item],0)))),0)</f>
        <v>0</v>
      </c>
      <c r="K987" s="305"/>
      <c r="L987" s="305"/>
      <c r="M987" s="305"/>
      <c r="N987" s="305"/>
      <c r="O987" s="305"/>
      <c r="P987" s="305"/>
      <c r="Q987" s="305"/>
      <c r="R987" s="305"/>
      <c r="S987" s="305"/>
      <c r="T987" s="305"/>
      <c r="U987" s="307">
        <f t="shared" si="76"/>
        <v>0</v>
      </c>
      <c r="V987" s="307">
        <f t="shared" si="77"/>
        <v>0</v>
      </c>
      <c r="W987" s="307">
        <f t="shared" si="78"/>
        <v>0</v>
      </c>
      <c r="X987" s="307">
        <f t="shared" si="79"/>
        <v>0</v>
      </c>
      <c r="Y987" s="308">
        <f t="shared" si="80"/>
        <v>0</v>
      </c>
      <c r="Z987" s="377">
        <f>SUM(Detailed_budget_table[[#This Row],[Y1 Total Cost Budget Line]:[Y5 Total Cost Budget Line]])</f>
        <v>0</v>
      </c>
    </row>
    <row r="988" spans="2:26" ht="15" customHeight="1">
      <c r="B988" s="302"/>
      <c r="C988" s="71"/>
      <c r="D988" s="71"/>
      <c r="E988" s="71"/>
      <c r="F988" s="71"/>
      <c r="G988" s="71"/>
      <c r="H988" s="71"/>
      <c r="I988" s="368">
        <f>IF(Detailed_budget_table[[#This Row],[Unit Cost Available?]]="Yes",IFERROR(INDEX(unit_cost,MATCH(Detailed_budget_table[[#This Row],[Cost Item]],cost_item_lookup,0)),""),0)</f>
        <v>0</v>
      </c>
      <c r="J988" s="368">
        <f>IF(H988="Yes",IF(G988="","",INDEX(cost_item_lookup_table[Cost Unit],(MATCH(G988,cost_item_lookup_table[Cost Item],0)))),0)</f>
        <v>0</v>
      </c>
      <c r="K988" s="305"/>
      <c r="L988" s="305"/>
      <c r="M988" s="305"/>
      <c r="N988" s="305"/>
      <c r="O988" s="305"/>
      <c r="P988" s="305"/>
      <c r="Q988" s="305"/>
      <c r="R988" s="305"/>
      <c r="S988" s="305"/>
      <c r="T988" s="305"/>
      <c r="U988" s="307">
        <f t="shared" si="76"/>
        <v>0</v>
      </c>
      <c r="V988" s="307">
        <f t="shared" si="77"/>
        <v>0</v>
      </c>
      <c r="W988" s="307">
        <f t="shared" si="78"/>
        <v>0</v>
      </c>
      <c r="X988" s="307">
        <f t="shared" si="79"/>
        <v>0</v>
      </c>
      <c r="Y988" s="308">
        <f t="shared" si="80"/>
        <v>0</v>
      </c>
      <c r="Z988" s="377">
        <f>SUM(Detailed_budget_table[[#This Row],[Y1 Total Cost Budget Line]:[Y5 Total Cost Budget Line]])</f>
        <v>0</v>
      </c>
    </row>
    <row r="989" spans="2:26" ht="15" customHeight="1">
      <c r="B989" s="302"/>
      <c r="C989" s="71"/>
      <c r="D989" s="71"/>
      <c r="E989" s="71"/>
      <c r="F989" s="71"/>
      <c r="G989" s="71"/>
      <c r="H989" s="71"/>
      <c r="I989" s="368">
        <f>IF(Detailed_budget_table[[#This Row],[Unit Cost Available?]]="Yes",IFERROR(INDEX(unit_cost,MATCH(Detailed_budget_table[[#This Row],[Cost Item]],cost_item_lookup,0)),""),0)</f>
        <v>0</v>
      </c>
      <c r="J989" s="368">
        <f>IF(H989="Yes",IF(G989="","",INDEX(cost_item_lookup_table[Cost Unit],(MATCH(G989,cost_item_lookup_table[Cost Item],0)))),0)</f>
        <v>0</v>
      </c>
      <c r="K989" s="305"/>
      <c r="L989" s="305"/>
      <c r="M989" s="305"/>
      <c r="N989" s="305"/>
      <c r="O989" s="305"/>
      <c r="P989" s="305"/>
      <c r="Q989" s="305"/>
      <c r="R989" s="305"/>
      <c r="S989" s="305"/>
      <c r="T989" s="305"/>
      <c r="U989" s="307">
        <f t="shared" si="76"/>
        <v>0</v>
      </c>
      <c r="V989" s="307">
        <f t="shared" si="77"/>
        <v>0</v>
      </c>
      <c r="W989" s="307">
        <f t="shared" si="78"/>
        <v>0</v>
      </c>
      <c r="X989" s="307">
        <f t="shared" si="79"/>
        <v>0</v>
      </c>
      <c r="Y989" s="308">
        <f t="shared" si="80"/>
        <v>0</v>
      </c>
      <c r="Z989" s="377">
        <f>SUM(Detailed_budget_table[[#This Row],[Y1 Total Cost Budget Line]:[Y5 Total Cost Budget Line]])</f>
        <v>0</v>
      </c>
    </row>
    <row r="990" spans="2:26" ht="15" customHeight="1">
      <c r="B990" s="302"/>
      <c r="C990" s="71"/>
      <c r="D990" s="71"/>
      <c r="E990" s="71"/>
      <c r="F990" s="71"/>
      <c r="G990" s="71"/>
      <c r="H990" s="71"/>
      <c r="I990" s="368">
        <f>IF(Detailed_budget_table[[#This Row],[Unit Cost Available?]]="Yes",IFERROR(INDEX(unit_cost,MATCH(Detailed_budget_table[[#This Row],[Cost Item]],cost_item_lookup,0)),""),0)</f>
        <v>0</v>
      </c>
      <c r="J990" s="368">
        <f>IF(H990="Yes",IF(G990="","",INDEX(cost_item_lookup_table[Cost Unit],(MATCH(G990,cost_item_lookup_table[Cost Item],0)))),0)</f>
        <v>0</v>
      </c>
      <c r="K990" s="305"/>
      <c r="L990" s="305"/>
      <c r="M990" s="305"/>
      <c r="N990" s="305"/>
      <c r="O990" s="305"/>
      <c r="P990" s="305"/>
      <c r="Q990" s="305"/>
      <c r="R990" s="305"/>
      <c r="S990" s="305"/>
      <c r="T990" s="305"/>
      <c r="U990" s="307">
        <f t="shared" si="76"/>
        <v>0</v>
      </c>
      <c r="V990" s="307">
        <f t="shared" si="77"/>
        <v>0</v>
      </c>
      <c r="W990" s="307">
        <f t="shared" si="78"/>
        <v>0</v>
      </c>
      <c r="X990" s="307">
        <f t="shared" si="79"/>
        <v>0</v>
      </c>
      <c r="Y990" s="308">
        <f t="shared" si="80"/>
        <v>0</v>
      </c>
      <c r="Z990" s="377">
        <f>SUM(Detailed_budget_table[[#This Row],[Y1 Total Cost Budget Line]:[Y5 Total Cost Budget Line]])</f>
        <v>0</v>
      </c>
    </row>
    <row r="991" spans="2:26" ht="15" customHeight="1">
      <c r="B991" s="302"/>
      <c r="C991" s="71"/>
      <c r="D991" s="71"/>
      <c r="E991" s="71"/>
      <c r="F991" s="71"/>
      <c r="G991" s="71"/>
      <c r="H991" s="71"/>
      <c r="I991" s="368">
        <f>IF(Detailed_budget_table[[#This Row],[Unit Cost Available?]]="Yes",IFERROR(INDEX(unit_cost,MATCH(Detailed_budget_table[[#This Row],[Cost Item]],cost_item_lookup,0)),""),0)</f>
        <v>0</v>
      </c>
      <c r="J991" s="368">
        <f>IF(H991="Yes",IF(G991="","",INDEX(cost_item_lookup_table[Cost Unit],(MATCH(G991,cost_item_lookup_table[Cost Item],0)))),0)</f>
        <v>0</v>
      </c>
      <c r="K991" s="305"/>
      <c r="L991" s="305"/>
      <c r="M991" s="305"/>
      <c r="N991" s="305"/>
      <c r="O991" s="305"/>
      <c r="P991" s="305"/>
      <c r="Q991" s="305"/>
      <c r="R991" s="305"/>
      <c r="S991" s="305"/>
      <c r="T991" s="305"/>
      <c r="U991" s="307">
        <f t="shared" si="76"/>
        <v>0</v>
      </c>
      <c r="V991" s="307">
        <f t="shared" si="77"/>
        <v>0</v>
      </c>
      <c r="W991" s="307">
        <f t="shared" si="78"/>
        <v>0</v>
      </c>
      <c r="X991" s="307">
        <f t="shared" si="79"/>
        <v>0</v>
      </c>
      <c r="Y991" s="308">
        <f t="shared" si="80"/>
        <v>0</v>
      </c>
      <c r="Z991" s="377">
        <f>SUM(Detailed_budget_table[[#This Row],[Y1 Total Cost Budget Line]:[Y5 Total Cost Budget Line]])</f>
        <v>0</v>
      </c>
    </row>
    <row r="992" spans="2:26" ht="15" customHeight="1">
      <c r="B992" s="302"/>
      <c r="C992" s="71"/>
      <c r="D992" s="71"/>
      <c r="E992" s="71"/>
      <c r="F992" s="71"/>
      <c r="G992" s="71"/>
      <c r="H992" s="71"/>
      <c r="I992" s="368">
        <f>IF(Detailed_budget_table[[#This Row],[Unit Cost Available?]]="Yes",IFERROR(INDEX(unit_cost,MATCH(Detailed_budget_table[[#This Row],[Cost Item]],cost_item_lookup,0)),""),0)</f>
        <v>0</v>
      </c>
      <c r="J992" s="368">
        <f>IF(H992="Yes",IF(G992="","",INDEX(cost_item_lookup_table[Cost Unit],(MATCH(G992,cost_item_lookup_table[Cost Item],0)))),0)</f>
        <v>0</v>
      </c>
      <c r="K992" s="305"/>
      <c r="L992" s="305"/>
      <c r="M992" s="305"/>
      <c r="N992" s="305"/>
      <c r="O992" s="305"/>
      <c r="P992" s="305"/>
      <c r="Q992" s="305"/>
      <c r="R992" s="305"/>
      <c r="S992" s="305"/>
      <c r="T992" s="305"/>
      <c r="U992" s="307">
        <f t="shared" si="76"/>
        <v>0</v>
      </c>
      <c r="V992" s="307">
        <f t="shared" si="77"/>
        <v>0</v>
      </c>
      <c r="W992" s="307">
        <f t="shared" si="78"/>
        <v>0</v>
      </c>
      <c r="X992" s="307">
        <f t="shared" si="79"/>
        <v>0</v>
      </c>
      <c r="Y992" s="308">
        <f t="shared" si="80"/>
        <v>0</v>
      </c>
      <c r="Z992" s="377">
        <f>SUM(Detailed_budget_table[[#This Row],[Y1 Total Cost Budget Line]:[Y5 Total Cost Budget Line]])</f>
        <v>0</v>
      </c>
    </row>
    <row r="993" spans="2:26" ht="15" customHeight="1">
      <c r="B993" s="302"/>
      <c r="C993" s="71"/>
      <c r="D993" s="71"/>
      <c r="E993" s="71"/>
      <c r="F993" s="71"/>
      <c r="G993" s="71"/>
      <c r="H993" s="71"/>
      <c r="I993" s="368">
        <f>IF(Detailed_budget_table[[#This Row],[Unit Cost Available?]]="Yes",IFERROR(INDEX(unit_cost,MATCH(Detailed_budget_table[[#This Row],[Cost Item]],cost_item_lookup,0)),""),0)</f>
        <v>0</v>
      </c>
      <c r="J993" s="368">
        <f>IF(H993="Yes",IF(G993="","",INDEX(cost_item_lookup_table[Cost Unit],(MATCH(G993,cost_item_lookup_table[Cost Item],0)))),0)</f>
        <v>0</v>
      </c>
      <c r="K993" s="305"/>
      <c r="L993" s="305"/>
      <c r="M993" s="305"/>
      <c r="N993" s="305"/>
      <c r="O993" s="305"/>
      <c r="P993" s="305"/>
      <c r="Q993" s="305"/>
      <c r="R993" s="305"/>
      <c r="S993" s="305"/>
      <c r="T993" s="305"/>
      <c r="U993" s="307">
        <f t="shared" si="76"/>
        <v>0</v>
      </c>
      <c r="V993" s="307">
        <f t="shared" si="77"/>
        <v>0</v>
      </c>
      <c r="W993" s="307">
        <f t="shared" si="78"/>
        <v>0</v>
      </c>
      <c r="X993" s="307">
        <f t="shared" si="79"/>
        <v>0</v>
      </c>
      <c r="Y993" s="308">
        <f t="shared" si="80"/>
        <v>0</v>
      </c>
      <c r="Z993" s="377">
        <f>SUM(Detailed_budget_table[[#This Row],[Y1 Total Cost Budget Line]:[Y5 Total Cost Budget Line]])</f>
        <v>0</v>
      </c>
    </row>
    <row r="994" spans="2:26" ht="15" customHeight="1">
      <c r="B994" s="302"/>
      <c r="C994" s="71"/>
      <c r="D994" s="71"/>
      <c r="E994" s="71"/>
      <c r="F994" s="71"/>
      <c r="G994" s="71"/>
      <c r="H994" s="71"/>
      <c r="I994" s="368">
        <f>IF(Detailed_budget_table[[#This Row],[Unit Cost Available?]]="Yes",IFERROR(INDEX(unit_cost,MATCH(Detailed_budget_table[[#This Row],[Cost Item]],cost_item_lookup,0)),""),0)</f>
        <v>0</v>
      </c>
      <c r="J994" s="368">
        <f>IF(H994="Yes",IF(G994="","",INDEX(cost_item_lookup_table[Cost Unit],(MATCH(G994,cost_item_lookup_table[Cost Item],0)))),0)</f>
        <v>0</v>
      </c>
      <c r="K994" s="305"/>
      <c r="L994" s="305"/>
      <c r="M994" s="305"/>
      <c r="N994" s="305"/>
      <c r="O994" s="305"/>
      <c r="P994" s="305"/>
      <c r="Q994" s="305"/>
      <c r="R994" s="305"/>
      <c r="S994" s="305"/>
      <c r="T994" s="305"/>
      <c r="U994" s="307">
        <f t="shared" si="76"/>
        <v>0</v>
      </c>
      <c r="V994" s="307">
        <f t="shared" si="77"/>
        <v>0</v>
      </c>
      <c r="W994" s="307">
        <f t="shared" si="78"/>
        <v>0</v>
      </c>
      <c r="X994" s="307">
        <f t="shared" si="79"/>
        <v>0</v>
      </c>
      <c r="Y994" s="308">
        <f t="shared" si="80"/>
        <v>0</v>
      </c>
      <c r="Z994" s="377">
        <f>SUM(Detailed_budget_table[[#This Row],[Y1 Total Cost Budget Line]:[Y5 Total Cost Budget Line]])</f>
        <v>0</v>
      </c>
    </row>
    <row r="995" spans="2:26" ht="15" customHeight="1">
      <c r="B995" s="302"/>
      <c r="C995" s="71"/>
      <c r="D995" s="71"/>
      <c r="E995" s="71"/>
      <c r="F995" s="71"/>
      <c r="G995" s="71"/>
      <c r="H995" s="71"/>
      <c r="I995" s="368">
        <f>IF(Detailed_budget_table[[#This Row],[Unit Cost Available?]]="Yes",IFERROR(INDEX(unit_cost,MATCH(Detailed_budget_table[[#This Row],[Cost Item]],cost_item_lookup,0)),""),0)</f>
        <v>0</v>
      </c>
      <c r="J995" s="368">
        <f>IF(H995="Yes",IF(G995="","",INDEX(cost_item_lookup_table[Cost Unit],(MATCH(G995,cost_item_lookup_table[Cost Item],0)))),0)</f>
        <v>0</v>
      </c>
      <c r="K995" s="305"/>
      <c r="L995" s="305"/>
      <c r="M995" s="305"/>
      <c r="N995" s="305"/>
      <c r="O995" s="305"/>
      <c r="P995" s="305"/>
      <c r="Q995" s="305"/>
      <c r="R995" s="305"/>
      <c r="S995" s="305"/>
      <c r="T995" s="305"/>
      <c r="U995" s="307">
        <f t="shared" si="76"/>
        <v>0</v>
      </c>
      <c r="V995" s="307">
        <f t="shared" si="77"/>
        <v>0</v>
      </c>
      <c r="W995" s="307">
        <f t="shared" si="78"/>
        <v>0</v>
      </c>
      <c r="X995" s="307">
        <f t="shared" si="79"/>
        <v>0</v>
      </c>
      <c r="Y995" s="308">
        <f t="shared" si="80"/>
        <v>0</v>
      </c>
      <c r="Z995" s="377">
        <f>SUM(Detailed_budget_table[[#This Row],[Y1 Total Cost Budget Line]:[Y5 Total Cost Budget Line]])</f>
        <v>0</v>
      </c>
    </row>
    <row r="996" spans="2:26" ht="15" customHeight="1">
      <c r="B996" s="302"/>
      <c r="C996" s="71"/>
      <c r="D996" s="71"/>
      <c r="E996" s="71"/>
      <c r="F996" s="71"/>
      <c r="G996" s="71"/>
      <c r="H996" s="71"/>
      <c r="I996" s="368">
        <f>IF(Detailed_budget_table[[#This Row],[Unit Cost Available?]]="Yes",IFERROR(INDEX(unit_cost,MATCH(Detailed_budget_table[[#This Row],[Cost Item]],cost_item_lookup,0)),""),0)</f>
        <v>0</v>
      </c>
      <c r="J996" s="368">
        <f>IF(H996="Yes",IF(G996="","",INDEX(cost_item_lookup_table[Cost Unit],(MATCH(G996,cost_item_lookup_table[Cost Item],0)))),0)</f>
        <v>0</v>
      </c>
      <c r="K996" s="305"/>
      <c r="L996" s="305"/>
      <c r="M996" s="305"/>
      <c r="N996" s="305"/>
      <c r="O996" s="305"/>
      <c r="P996" s="305"/>
      <c r="Q996" s="305"/>
      <c r="R996" s="305"/>
      <c r="S996" s="305"/>
      <c r="T996" s="305"/>
      <c r="U996" s="307">
        <f t="shared" si="76"/>
        <v>0</v>
      </c>
      <c r="V996" s="307">
        <f t="shared" si="77"/>
        <v>0</v>
      </c>
      <c r="W996" s="307">
        <f t="shared" si="78"/>
        <v>0</v>
      </c>
      <c r="X996" s="307">
        <f t="shared" si="79"/>
        <v>0</v>
      </c>
      <c r="Y996" s="308">
        <f t="shared" si="80"/>
        <v>0</v>
      </c>
      <c r="Z996" s="377">
        <f>SUM(Detailed_budget_table[[#This Row],[Y1 Total Cost Budget Line]:[Y5 Total Cost Budget Line]])</f>
        <v>0</v>
      </c>
    </row>
    <row r="997" spans="2:26" ht="15" customHeight="1">
      <c r="B997" s="302"/>
      <c r="C997" s="71"/>
      <c r="D997" s="71"/>
      <c r="E997" s="71"/>
      <c r="F997" s="71"/>
      <c r="G997" s="71"/>
      <c r="H997" s="71"/>
      <c r="I997" s="368">
        <f>IF(Detailed_budget_table[[#This Row],[Unit Cost Available?]]="Yes",IFERROR(INDEX(unit_cost,MATCH(Detailed_budget_table[[#This Row],[Cost Item]],cost_item_lookup,0)),""),0)</f>
        <v>0</v>
      </c>
      <c r="J997" s="368">
        <f>IF(H997="Yes",IF(G997="","",INDEX(cost_item_lookup_table[Cost Unit],(MATCH(G997,cost_item_lookup_table[Cost Item],0)))),0)</f>
        <v>0</v>
      </c>
      <c r="K997" s="305"/>
      <c r="L997" s="305"/>
      <c r="M997" s="305"/>
      <c r="N997" s="305"/>
      <c r="O997" s="305"/>
      <c r="P997" s="305"/>
      <c r="Q997" s="305"/>
      <c r="R997" s="305"/>
      <c r="S997" s="305"/>
      <c r="T997" s="305"/>
      <c r="U997" s="307">
        <f t="shared" si="76"/>
        <v>0</v>
      </c>
      <c r="V997" s="307">
        <f t="shared" si="77"/>
        <v>0</v>
      </c>
      <c r="W997" s="307">
        <f t="shared" si="78"/>
        <v>0</v>
      </c>
      <c r="X997" s="307">
        <f t="shared" si="79"/>
        <v>0</v>
      </c>
      <c r="Y997" s="308">
        <f t="shared" si="80"/>
        <v>0</v>
      </c>
      <c r="Z997" s="377">
        <f>SUM(Detailed_budget_table[[#This Row],[Y1 Total Cost Budget Line]:[Y5 Total Cost Budget Line]])</f>
        <v>0</v>
      </c>
    </row>
    <row r="998" spans="2:26" ht="15" customHeight="1">
      <c r="B998" s="302"/>
      <c r="C998" s="71"/>
      <c r="D998" s="71"/>
      <c r="E998" s="71"/>
      <c r="F998" s="71"/>
      <c r="G998" s="71"/>
      <c r="H998" s="71"/>
      <c r="I998" s="368">
        <f>IF(Detailed_budget_table[[#This Row],[Unit Cost Available?]]="Yes",IFERROR(INDEX(unit_cost,MATCH(Detailed_budget_table[[#This Row],[Cost Item]],cost_item_lookup,0)),""),0)</f>
        <v>0</v>
      </c>
      <c r="J998" s="368">
        <f>IF(H998="Yes",IF(G998="","",INDEX(cost_item_lookup_table[Cost Unit],(MATCH(G998,cost_item_lookup_table[Cost Item],0)))),0)</f>
        <v>0</v>
      </c>
      <c r="K998" s="305"/>
      <c r="L998" s="305"/>
      <c r="M998" s="305"/>
      <c r="N998" s="305"/>
      <c r="O998" s="305"/>
      <c r="P998" s="305"/>
      <c r="Q998" s="305"/>
      <c r="R998" s="305"/>
      <c r="S998" s="305"/>
      <c r="T998" s="305"/>
      <c r="U998" s="307">
        <f t="shared" si="76"/>
        <v>0</v>
      </c>
      <c r="V998" s="307">
        <f t="shared" si="77"/>
        <v>0</v>
      </c>
      <c r="W998" s="307">
        <f t="shared" si="78"/>
        <v>0</v>
      </c>
      <c r="X998" s="307">
        <f t="shared" si="79"/>
        <v>0</v>
      </c>
      <c r="Y998" s="308">
        <f t="shared" si="80"/>
        <v>0</v>
      </c>
      <c r="Z998" s="377">
        <f>SUM(Detailed_budget_table[[#This Row],[Y1 Total Cost Budget Line]:[Y5 Total Cost Budget Line]])</f>
        <v>0</v>
      </c>
    </row>
    <row r="999" spans="2:26" ht="15" customHeight="1">
      <c r="B999" s="302"/>
      <c r="C999" s="71"/>
      <c r="D999" s="71"/>
      <c r="E999" s="71"/>
      <c r="F999" s="71"/>
      <c r="G999" s="71"/>
      <c r="H999" s="71"/>
      <c r="I999" s="368">
        <f>IF(Detailed_budget_table[[#This Row],[Unit Cost Available?]]="Yes",IFERROR(INDEX(unit_cost,MATCH(Detailed_budget_table[[#This Row],[Cost Item]],cost_item_lookup,0)),""),0)</f>
        <v>0</v>
      </c>
      <c r="J999" s="368">
        <f>IF(H999="Yes",IF(G999="","",INDEX(cost_item_lookup_table[Cost Unit],(MATCH(G999,cost_item_lookup_table[Cost Item],0)))),0)</f>
        <v>0</v>
      </c>
      <c r="K999" s="305"/>
      <c r="L999" s="305"/>
      <c r="M999" s="305"/>
      <c r="N999" s="305"/>
      <c r="O999" s="305"/>
      <c r="P999" s="305"/>
      <c r="Q999" s="305"/>
      <c r="R999" s="305"/>
      <c r="S999" s="305"/>
      <c r="T999" s="305"/>
      <c r="U999" s="307">
        <f t="shared" si="76"/>
        <v>0</v>
      </c>
      <c r="V999" s="307">
        <f t="shared" si="77"/>
        <v>0</v>
      </c>
      <c r="W999" s="307">
        <f t="shared" si="78"/>
        <v>0</v>
      </c>
      <c r="X999" s="307">
        <f t="shared" si="79"/>
        <v>0</v>
      </c>
      <c r="Y999" s="308">
        <f t="shared" si="80"/>
        <v>0</v>
      </c>
      <c r="Z999" s="377">
        <f>SUM(Detailed_budget_table[[#This Row],[Y1 Total Cost Budget Line]:[Y5 Total Cost Budget Line]])</f>
        <v>0</v>
      </c>
    </row>
    <row r="1000" spans="2:26" ht="15" customHeight="1">
      <c r="B1000" s="302"/>
      <c r="C1000" s="71"/>
      <c r="D1000" s="71"/>
      <c r="E1000" s="71"/>
      <c r="F1000" s="71"/>
      <c r="G1000" s="71"/>
      <c r="H1000" s="71"/>
      <c r="I1000" s="368">
        <f>IF(Detailed_budget_table[[#This Row],[Unit Cost Available?]]="Yes",IFERROR(INDEX(unit_cost,MATCH(Detailed_budget_table[[#This Row],[Cost Item]],cost_item_lookup,0)),""),0)</f>
        <v>0</v>
      </c>
      <c r="J1000" s="368">
        <f>IF(H1000="Yes",IF(G1000="","",INDEX(cost_item_lookup_table[Cost Unit],(MATCH(G1000,cost_item_lookup_table[Cost Item],0)))),0)</f>
        <v>0</v>
      </c>
      <c r="K1000" s="305"/>
      <c r="L1000" s="305"/>
      <c r="M1000" s="305"/>
      <c r="N1000" s="305"/>
      <c r="O1000" s="305"/>
      <c r="P1000" s="305"/>
      <c r="Q1000" s="305"/>
      <c r="R1000" s="305"/>
      <c r="S1000" s="305"/>
      <c r="T1000" s="305"/>
      <c r="U1000" s="307">
        <f t="shared" si="76"/>
        <v>0</v>
      </c>
      <c r="V1000" s="307">
        <f t="shared" si="77"/>
        <v>0</v>
      </c>
      <c r="W1000" s="307">
        <f t="shared" si="78"/>
        <v>0</v>
      </c>
      <c r="X1000" s="307">
        <f t="shared" si="79"/>
        <v>0</v>
      </c>
      <c r="Y1000" s="308">
        <f t="shared" si="80"/>
        <v>0</v>
      </c>
      <c r="Z1000" s="377">
        <f>SUM(Detailed_budget_table[[#This Row],[Y1 Total Cost Budget Line]:[Y5 Total Cost Budget Line]])</f>
        <v>0</v>
      </c>
    </row>
    <row r="1001" spans="2:26" ht="15" customHeight="1">
      <c r="B1001" s="302"/>
      <c r="C1001" s="71"/>
      <c r="D1001" s="71"/>
      <c r="E1001" s="71"/>
      <c r="F1001" s="71"/>
      <c r="G1001" s="71"/>
      <c r="H1001" s="71"/>
      <c r="I1001" s="368">
        <f>IF(Detailed_budget_table[[#This Row],[Unit Cost Available?]]="Yes",IFERROR(INDEX(unit_cost,MATCH(Detailed_budget_table[[#This Row],[Cost Item]],cost_item_lookup,0)),""),0)</f>
        <v>0</v>
      </c>
      <c r="J1001" s="368">
        <f>IF(H1001="Yes",IF(G1001="","",INDEX(cost_item_lookup_table[Cost Unit],(MATCH(G1001,cost_item_lookup_table[Cost Item],0)))),0)</f>
        <v>0</v>
      </c>
      <c r="K1001" s="305"/>
      <c r="L1001" s="305"/>
      <c r="M1001" s="305"/>
      <c r="N1001" s="305"/>
      <c r="O1001" s="305"/>
      <c r="P1001" s="305"/>
      <c r="Q1001" s="305"/>
      <c r="R1001" s="305"/>
      <c r="S1001" s="305"/>
      <c r="T1001" s="305"/>
      <c r="U1001" s="307">
        <f t="shared" si="76"/>
        <v>0</v>
      </c>
      <c r="V1001" s="307">
        <f t="shared" si="77"/>
        <v>0</v>
      </c>
      <c r="W1001" s="307">
        <f t="shared" si="78"/>
        <v>0</v>
      </c>
      <c r="X1001" s="307">
        <f t="shared" si="79"/>
        <v>0</v>
      </c>
      <c r="Y1001" s="308">
        <f t="shared" si="80"/>
        <v>0</v>
      </c>
      <c r="Z1001" s="377">
        <f>SUM(Detailed_budget_table[[#This Row],[Y1 Total Cost Budget Line]:[Y5 Total Cost Budget Line]])</f>
        <v>0</v>
      </c>
    </row>
    <row r="1002" spans="2:26" ht="15" customHeight="1">
      <c r="B1002" s="302"/>
      <c r="C1002" s="71"/>
      <c r="D1002" s="71"/>
      <c r="E1002" s="71"/>
      <c r="F1002" s="71"/>
      <c r="G1002" s="71"/>
      <c r="H1002" s="71"/>
      <c r="I1002" s="368">
        <f>IF(Detailed_budget_table[[#This Row],[Unit Cost Available?]]="Yes",IFERROR(INDEX(unit_cost,MATCH(Detailed_budget_table[[#This Row],[Cost Item]],cost_item_lookup,0)),""),0)</f>
        <v>0</v>
      </c>
      <c r="J1002" s="368">
        <f>IF(H1002="Yes",IF(G1002="","",INDEX(cost_item_lookup_table[Cost Unit],(MATCH(G1002,cost_item_lookup_table[Cost Item],0)))),0)</f>
        <v>0</v>
      </c>
      <c r="K1002" s="305"/>
      <c r="L1002" s="305"/>
      <c r="M1002" s="305"/>
      <c r="N1002" s="305"/>
      <c r="O1002" s="305"/>
      <c r="P1002" s="305"/>
      <c r="Q1002" s="305"/>
      <c r="R1002" s="305"/>
      <c r="S1002" s="305"/>
      <c r="T1002" s="305"/>
      <c r="U1002" s="307">
        <f t="shared" si="76"/>
        <v>0</v>
      </c>
      <c r="V1002" s="307">
        <f t="shared" si="77"/>
        <v>0</v>
      </c>
      <c r="W1002" s="307">
        <f t="shared" si="78"/>
        <v>0</v>
      </c>
      <c r="X1002" s="307">
        <f t="shared" si="79"/>
        <v>0</v>
      </c>
      <c r="Y1002" s="308">
        <f t="shared" si="80"/>
        <v>0</v>
      </c>
      <c r="Z1002" s="377">
        <f>SUM(Detailed_budget_table[[#This Row],[Y1 Total Cost Budget Line]:[Y5 Total Cost Budget Line]])</f>
        <v>0</v>
      </c>
    </row>
    <row r="1003" spans="2:26" ht="15" customHeight="1">
      <c r="B1003" s="302"/>
      <c r="C1003" s="71"/>
      <c r="D1003" s="71"/>
      <c r="E1003" s="71"/>
      <c r="F1003" s="71"/>
      <c r="G1003" s="71"/>
      <c r="H1003" s="71"/>
      <c r="I1003" s="368">
        <f>IF(Detailed_budget_table[[#This Row],[Unit Cost Available?]]="Yes",IFERROR(INDEX(unit_cost,MATCH(Detailed_budget_table[[#This Row],[Cost Item]],cost_item_lookup,0)),""),0)</f>
        <v>0</v>
      </c>
      <c r="J1003" s="368">
        <f>IF(H1003="Yes",IF(G1003="","",INDEX(cost_item_lookup_table[Cost Unit],(MATCH(G1003,cost_item_lookup_table[Cost Item],0)))),0)</f>
        <v>0</v>
      </c>
      <c r="K1003" s="305"/>
      <c r="L1003" s="305"/>
      <c r="M1003" s="305"/>
      <c r="N1003" s="305"/>
      <c r="O1003" s="305"/>
      <c r="P1003" s="305"/>
      <c r="Q1003" s="305"/>
      <c r="R1003" s="305"/>
      <c r="S1003" s="305"/>
      <c r="T1003" s="305"/>
      <c r="U1003" s="307">
        <f t="shared" si="76"/>
        <v>0</v>
      </c>
      <c r="V1003" s="307">
        <f t="shared" si="77"/>
        <v>0</v>
      </c>
      <c r="W1003" s="307">
        <f t="shared" si="78"/>
        <v>0</v>
      </c>
      <c r="X1003" s="307">
        <f t="shared" si="79"/>
        <v>0</v>
      </c>
      <c r="Y1003" s="308">
        <f t="shared" si="80"/>
        <v>0</v>
      </c>
      <c r="Z1003" s="377">
        <f>SUM(Detailed_budget_table[[#This Row],[Y1 Total Cost Budget Line]:[Y5 Total Cost Budget Line]])</f>
        <v>0</v>
      </c>
    </row>
    <row r="1004" spans="2:26" ht="15" customHeight="1">
      <c r="B1004" s="302"/>
      <c r="C1004" s="71"/>
      <c r="D1004" s="71"/>
      <c r="E1004" s="71"/>
      <c r="F1004" s="71"/>
      <c r="G1004" s="71"/>
      <c r="H1004" s="71"/>
      <c r="I1004" s="368">
        <f>IF(Detailed_budget_table[[#This Row],[Unit Cost Available?]]="Yes",IFERROR(INDEX(unit_cost,MATCH(Detailed_budget_table[[#This Row],[Cost Item]],cost_item_lookup,0)),""),0)</f>
        <v>0</v>
      </c>
      <c r="J1004" s="368">
        <f>IF(H1004="Yes",IF(G1004="","",INDEX(cost_item_lookup_table[Cost Unit],(MATCH(G1004,cost_item_lookup_table[Cost Item],0)))),0)</f>
        <v>0</v>
      </c>
      <c r="K1004" s="305"/>
      <c r="L1004" s="305"/>
      <c r="M1004" s="305"/>
      <c r="N1004" s="305"/>
      <c r="O1004" s="305"/>
      <c r="P1004" s="305"/>
      <c r="Q1004" s="305"/>
      <c r="R1004" s="305"/>
      <c r="S1004" s="305"/>
      <c r="T1004" s="305"/>
      <c r="U1004" s="307">
        <f t="shared" si="76"/>
        <v>0</v>
      </c>
      <c r="V1004" s="307">
        <f t="shared" si="77"/>
        <v>0</v>
      </c>
      <c r="W1004" s="307">
        <f t="shared" si="78"/>
        <v>0</v>
      </c>
      <c r="X1004" s="307">
        <f t="shared" si="79"/>
        <v>0</v>
      </c>
      <c r="Y1004" s="308">
        <f t="shared" si="80"/>
        <v>0</v>
      </c>
      <c r="Z1004" s="377">
        <f>SUM(Detailed_budget_table[[#This Row],[Y1 Total Cost Budget Line]:[Y5 Total Cost Budget Line]])</f>
        <v>0</v>
      </c>
    </row>
    <row r="1005" spans="2:26" ht="15" customHeight="1">
      <c r="B1005" s="302"/>
      <c r="C1005" s="71"/>
      <c r="D1005" s="71"/>
      <c r="E1005" s="71"/>
      <c r="F1005" s="71"/>
      <c r="G1005" s="71"/>
      <c r="H1005" s="71"/>
      <c r="I1005" s="368">
        <f>IF(Detailed_budget_table[[#This Row],[Unit Cost Available?]]="Yes",IFERROR(INDEX(unit_cost,MATCH(Detailed_budget_table[[#This Row],[Cost Item]],cost_item_lookup,0)),""),0)</f>
        <v>0</v>
      </c>
      <c r="J1005" s="368">
        <f>IF(H1005="Yes",IF(G1005="","",INDEX(cost_item_lookup_table[Cost Unit],(MATCH(G1005,cost_item_lookup_table[Cost Item],0)))),0)</f>
        <v>0</v>
      </c>
      <c r="K1005" s="305"/>
      <c r="L1005" s="305"/>
      <c r="M1005" s="305"/>
      <c r="N1005" s="305"/>
      <c r="O1005" s="305"/>
      <c r="P1005" s="305"/>
      <c r="Q1005" s="305"/>
      <c r="R1005" s="305"/>
      <c r="S1005" s="305"/>
      <c r="T1005" s="305"/>
      <c r="U1005" s="307">
        <f t="shared" si="76"/>
        <v>0</v>
      </c>
      <c r="V1005" s="307">
        <f t="shared" si="77"/>
        <v>0</v>
      </c>
      <c r="W1005" s="307">
        <f t="shared" si="78"/>
        <v>0</v>
      </c>
      <c r="X1005" s="307">
        <f t="shared" si="79"/>
        <v>0</v>
      </c>
      <c r="Y1005" s="308">
        <f t="shared" si="80"/>
        <v>0</v>
      </c>
      <c r="Z1005" s="377">
        <f>SUM(Detailed_budget_table[[#This Row],[Y1 Total Cost Budget Line]:[Y5 Total Cost Budget Line]])</f>
        <v>0</v>
      </c>
    </row>
    <row r="1006" spans="2:26" ht="15" customHeight="1">
      <c r="B1006" s="302"/>
      <c r="C1006" s="71"/>
      <c r="D1006" s="71"/>
      <c r="E1006" s="71"/>
      <c r="F1006" s="71"/>
      <c r="G1006" s="71"/>
      <c r="H1006" s="71"/>
      <c r="I1006" s="368">
        <f>IF(Detailed_budget_table[[#This Row],[Unit Cost Available?]]="Yes",IFERROR(INDEX(unit_cost,MATCH(Detailed_budget_table[[#This Row],[Cost Item]],cost_item_lookup,0)),""),0)</f>
        <v>0</v>
      </c>
      <c r="J1006" s="368">
        <f>IF(H1006="Yes",IF(G1006="","",INDEX(cost_item_lookup_table[Cost Unit],(MATCH(G1006,cost_item_lookup_table[Cost Item],0)))),0)</f>
        <v>0</v>
      </c>
      <c r="K1006" s="305"/>
      <c r="L1006" s="305"/>
      <c r="M1006" s="305"/>
      <c r="N1006" s="305"/>
      <c r="O1006" s="305"/>
      <c r="P1006" s="305"/>
      <c r="Q1006" s="305"/>
      <c r="R1006" s="305"/>
      <c r="S1006" s="305"/>
      <c r="T1006" s="305"/>
      <c r="U1006" s="307">
        <f t="shared" si="76"/>
        <v>0</v>
      </c>
      <c r="V1006" s="307">
        <f t="shared" si="77"/>
        <v>0</v>
      </c>
      <c r="W1006" s="307">
        <f t="shared" si="78"/>
        <v>0</v>
      </c>
      <c r="X1006" s="307">
        <f t="shared" si="79"/>
        <v>0</v>
      </c>
      <c r="Y1006" s="308">
        <f t="shared" si="80"/>
        <v>0</v>
      </c>
      <c r="Z1006" s="377">
        <f>SUM(Detailed_budget_table[[#This Row],[Y1 Total Cost Budget Line]:[Y5 Total Cost Budget Line]])</f>
        <v>0</v>
      </c>
    </row>
    <row r="1007" spans="2:26" ht="15" customHeight="1">
      <c r="B1007" s="302"/>
      <c r="C1007" s="71"/>
      <c r="D1007" s="71"/>
      <c r="E1007" s="71"/>
      <c r="F1007" s="71"/>
      <c r="G1007" s="71"/>
      <c r="H1007" s="71"/>
      <c r="I1007" s="368">
        <f>IF(Detailed_budget_table[[#This Row],[Unit Cost Available?]]="Yes",IFERROR(INDEX(unit_cost,MATCH(Detailed_budget_table[[#This Row],[Cost Item]],cost_item_lookup,0)),""),0)</f>
        <v>0</v>
      </c>
      <c r="J1007" s="368">
        <f>IF(H1007="Yes",IF(G1007="","",INDEX(cost_item_lookup_table[Cost Unit],(MATCH(G1007,cost_item_lookup_table[Cost Item],0)))),0)</f>
        <v>0</v>
      </c>
      <c r="K1007" s="305"/>
      <c r="L1007" s="305"/>
      <c r="M1007" s="305"/>
      <c r="N1007" s="305"/>
      <c r="O1007" s="305"/>
      <c r="P1007" s="305"/>
      <c r="Q1007" s="305"/>
      <c r="R1007" s="305"/>
      <c r="S1007" s="305"/>
      <c r="T1007" s="305"/>
      <c r="U1007" s="307">
        <f t="shared" si="76"/>
        <v>0</v>
      </c>
      <c r="V1007" s="307">
        <f t="shared" si="77"/>
        <v>0</v>
      </c>
      <c r="W1007" s="307">
        <f t="shared" si="78"/>
        <v>0</v>
      </c>
      <c r="X1007" s="307">
        <f t="shared" si="79"/>
        <v>0</v>
      </c>
      <c r="Y1007" s="308">
        <f t="shared" si="80"/>
        <v>0</v>
      </c>
      <c r="Z1007" s="377">
        <f>SUM(Detailed_budget_table[[#This Row],[Y1 Total Cost Budget Line]:[Y5 Total Cost Budget Line]])</f>
        <v>0</v>
      </c>
    </row>
    <row r="1008" spans="2:26" ht="15" customHeight="1">
      <c r="B1008" s="302"/>
      <c r="C1008" s="71"/>
      <c r="D1008" s="71"/>
      <c r="E1008" s="71"/>
      <c r="F1008" s="71"/>
      <c r="G1008" s="71"/>
      <c r="H1008" s="71"/>
      <c r="I1008" s="368">
        <f>IF(Detailed_budget_table[[#This Row],[Unit Cost Available?]]="Yes",IFERROR(INDEX(unit_cost,MATCH(Detailed_budget_table[[#This Row],[Cost Item]],cost_item_lookup,0)),""),0)</f>
        <v>0</v>
      </c>
      <c r="J1008" s="368">
        <f>IF(H1008="Yes",IF(G1008="","",INDEX(cost_item_lookup_table[Cost Unit],(MATCH(G1008,cost_item_lookup_table[Cost Item],0)))),0)</f>
        <v>0</v>
      </c>
      <c r="K1008" s="305"/>
      <c r="L1008" s="305"/>
      <c r="M1008" s="305"/>
      <c r="N1008" s="305"/>
      <c r="O1008" s="305"/>
      <c r="P1008" s="305"/>
      <c r="Q1008" s="305"/>
      <c r="R1008" s="305"/>
      <c r="S1008" s="305"/>
      <c r="T1008" s="305"/>
      <c r="U1008" s="307">
        <f t="shared" si="76"/>
        <v>0</v>
      </c>
      <c r="V1008" s="307">
        <f t="shared" si="77"/>
        <v>0</v>
      </c>
      <c r="W1008" s="307">
        <f t="shared" si="78"/>
        <v>0</v>
      </c>
      <c r="X1008" s="307">
        <f t="shared" si="79"/>
        <v>0</v>
      </c>
      <c r="Y1008" s="308">
        <f t="shared" si="80"/>
        <v>0</v>
      </c>
      <c r="Z1008" s="377">
        <f>SUM(Detailed_budget_table[[#This Row],[Y1 Total Cost Budget Line]:[Y5 Total Cost Budget Line]])</f>
        <v>0</v>
      </c>
    </row>
    <row r="1009" spans="2:26" ht="15" customHeight="1">
      <c r="B1009" s="302"/>
      <c r="C1009" s="71"/>
      <c r="D1009" s="71"/>
      <c r="E1009" s="71"/>
      <c r="F1009" s="71"/>
      <c r="G1009" s="71"/>
      <c r="H1009" s="71"/>
      <c r="I1009" s="368">
        <f>IF(Detailed_budget_table[[#This Row],[Unit Cost Available?]]="Yes",IFERROR(INDEX(unit_cost,MATCH(Detailed_budget_table[[#This Row],[Cost Item]],cost_item_lookup,0)),""),0)</f>
        <v>0</v>
      </c>
      <c r="J1009" s="368">
        <f>IF(H1009="Yes",IF(G1009="","",INDEX(cost_item_lookup_table[Cost Unit],(MATCH(G1009,cost_item_lookup_table[Cost Item],0)))),0)</f>
        <v>0</v>
      </c>
      <c r="K1009" s="305"/>
      <c r="L1009" s="305"/>
      <c r="M1009" s="305"/>
      <c r="N1009" s="305"/>
      <c r="O1009" s="305"/>
      <c r="P1009" s="305"/>
      <c r="Q1009" s="305"/>
      <c r="R1009" s="305"/>
      <c r="S1009" s="305"/>
      <c r="T1009" s="305"/>
      <c r="U1009" s="307">
        <f t="shared" si="76"/>
        <v>0</v>
      </c>
      <c r="V1009" s="307">
        <f t="shared" si="77"/>
        <v>0</v>
      </c>
      <c r="W1009" s="307">
        <f t="shared" si="78"/>
        <v>0</v>
      </c>
      <c r="X1009" s="307">
        <f t="shared" si="79"/>
        <v>0</v>
      </c>
      <c r="Y1009" s="308">
        <f t="shared" si="80"/>
        <v>0</v>
      </c>
      <c r="Z1009" s="377">
        <f>SUM(Detailed_budget_table[[#This Row],[Y1 Total Cost Budget Line]:[Y5 Total Cost Budget Line]])</f>
        <v>0</v>
      </c>
    </row>
    <row r="1010" spans="2:26" ht="15" customHeight="1">
      <c r="B1010" s="302"/>
      <c r="C1010" s="71"/>
      <c r="D1010" s="71"/>
      <c r="E1010" s="71"/>
      <c r="F1010" s="71"/>
      <c r="G1010" s="71"/>
      <c r="H1010" s="71"/>
      <c r="I1010" s="368">
        <f>IF(Detailed_budget_table[[#This Row],[Unit Cost Available?]]="Yes",IFERROR(INDEX(unit_cost,MATCH(Detailed_budget_table[[#This Row],[Cost Item]],cost_item_lookup,0)),""),0)</f>
        <v>0</v>
      </c>
      <c r="J1010" s="368">
        <f>IF(H1010="Yes",IF(G1010="","",INDEX(cost_item_lookup_table[Cost Unit],(MATCH(G1010,cost_item_lookup_table[Cost Item],0)))),0)</f>
        <v>0</v>
      </c>
      <c r="K1010" s="305"/>
      <c r="L1010" s="305"/>
      <c r="M1010" s="305"/>
      <c r="N1010" s="305"/>
      <c r="O1010" s="305"/>
      <c r="P1010" s="305"/>
      <c r="Q1010" s="305"/>
      <c r="R1010" s="305"/>
      <c r="S1010" s="305"/>
      <c r="T1010" s="305"/>
      <c r="U1010" s="307">
        <f t="shared" si="76"/>
        <v>0</v>
      </c>
      <c r="V1010" s="307">
        <f t="shared" si="77"/>
        <v>0</v>
      </c>
      <c r="W1010" s="307">
        <f t="shared" si="78"/>
        <v>0</v>
      </c>
      <c r="X1010" s="307">
        <f t="shared" si="79"/>
        <v>0</v>
      </c>
      <c r="Y1010" s="308">
        <f t="shared" si="80"/>
        <v>0</v>
      </c>
      <c r="Z1010" s="377">
        <f>SUM(Detailed_budget_table[[#This Row],[Y1 Total Cost Budget Line]:[Y5 Total Cost Budget Line]])</f>
        <v>0</v>
      </c>
    </row>
    <row r="1011" spans="2:26" ht="15" customHeight="1">
      <c r="B1011" s="302"/>
      <c r="C1011" s="71"/>
      <c r="D1011" s="71"/>
      <c r="E1011" s="71"/>
      <c r="F1011" s="71"/>
      <c r="G1011" s="71"/>
      <c r="H1011" s="71"/>
      <c r="I1011" s="368">
        <f>IF(Detailed_budget_table[[#This Row],[Unit Cost Available?]]="Yes",IFERROR(INDEX(unit_cost,MATCH(Detailed_budget_table[[#This Row],[Cost Item]],cost_item_lookup,0)),""),0)</f>
        <v>0</v>
      </c>
      <c r="J1011" s="368">
        <f>IF(H1011="Yes",IF(G1011="","",INDEX(cost_item_lookup_table[Cost Unit],(MATCH(G1011,cost_item_lookup_table[Cost Item],0)))),0)</f>
        <v>0</v>
      </c>
      <c r="K1011" s="305"/>
      <c r="L1011" s="305"/>
      <c r="M1011" s="305"/>
      <c r="N1011" s="305"/>
      <c r="O1011" s="305"/>
      <c r="P1011" s="305"/>
      <c r="Q1011" s="305"/>
      <c r="R1011" s="305"/>
      <c r="S1011" s="305"/>
      <c r="T1011" s="305"/>
      <c r="U1011" s="307">
        <f t="shared" si="76"/>
        <v>0</v>
      </c>
      <c r="V1011" s="307">
        <f t="shared" si="77"/>
        <v>0</v>
      </c>
      <c r="W1011" s="307">
        <f t="shared" si="78"/>
        <v>0</v>
      </c>
      <c r="X1011" s="307">
        <f t="shared" si="79"/>
        <v>0</v>
      </c>
      <c r="Y1011" s="308">
        <f t="shared" si="80"/>
        <v>0</v>
      </c>
      <c r="Z1011" s="377">
        <f>SUM(Detailed_budget_table[[#This Row],[Y1 Total Cost Budget Line]:[Y5 Total Cost Budget Line]])</f>
        <v>0</v>
      </c>
    </row>
    <row r="1012" spans="2:26" ht="15" customHeight="1">
      <c r="B1012" s="302"/>
      <c r="C1012" s="71"/>
      <c r="D1012" s="71"/>
      <c r="E1012" s="71"/>
      <c r="F1012" s="71"/>
      <c r="G1012" s="71"/>
      <c r="H1012" s="71"/>
      <c r="I1012" s="368">
        <f>IF(Detailed_budget_table[[#This Row],[Unit Cost Available?]]="Yes",IFERROR(INDEX(unit_cost,MATCH(Detailed_budget_table[[#This Row],[Cost Item]],cost_item_lookup,0)),""),0)</f>
        <v>0</v>
      </c>
      <c r="J1012" s="368">
        <f>IF(H1012="Yes",IF(G1012="","",INDEX(cost_item_lookup_table[Cost Unit],(MATCH(G1012,cost_item_lookup_table[Cost Item],0)))),0)</f>
        <v>0</v>
      </c>
      <c r="K1012" s="305"/>
      <c r="L1012" s="305"/>
      <c r="M1012" s="305"/>
      <c r="N1012" s="305"/>
      <c r="O1012" s="305"/>
      <c r="P1012" s="305"/>
      <c r="Q1012" s="305"/>
      <c r="R1012" s="305"/>
      <c r="S1012" s="305"/>
      <c r="T1012" s="305"/>
      <c r="U1012" s="307">
        <f t="shared" si="76"/>
        <v>0</v>
      </c>
      <c r="V1012" s="307">
        <f t="shared" si="77"/>
        <v>0</v>
      </c>
      <c r="W1012" s="307">
        <f t="shared" si="78"/>
        <v>0</v>
      </c>
      <c r="X1012" s="307">
        <f t="shared" si="79"/>
        <v>0</v>
      </c>
      <c r="Y1012" s="308">
        <f t="shared" si="80"/>
        <v>0</v>
      </c>
      <c r="Z1012" s="377">
        <f>SUM(Detailed_budget_table[[#This Row],[Y1 Total Cost Budget Line]:[Y5 Total Cost Budget Line]])</f>
        <v>0</v>
      </c>
    </row>
    <row r="1013" spans="2:26" ht="15" customHeight="1">
      <c r="B1013" s="302"/>
      <c r="C1013" s="71"/>
      <c r="D1013" s="71"/>
      <c r="E1013" s="71"/>
      <c r="F1013" s="71"/>
      <c r="G1013" s="71"/>
      <c r="H1013" s="71"/>
      <c r="I1013" s="368">
        <f>IF(Detailed_budget_table[[#This Row],[Unit Cost Available?]]="Yes",IFERROR(INDEX(unit_cost,MATCH(Detailed_budget_table[[#This Row],[Cost Item]],cost_item_lookup,0)),""),0)</f>
        <v>0</v>
      </c>
      <c r="J1013" s="368">
        <f>IF(H1013="Yes",IF(G1013="","",INDEX(cost_item_lookup_table[Cost Unit],(MATCH(G1013,cost_item_lookup_table[Cost Item],0)))),0)</f>
        <v>0</v>
      </c>
      <c r="K1013" s="305"/>
      <c r="L1013" s="305"/>
      <c r="M1013" s="305"/>
      <c r="N1013" s="305"/>
      <c r="O1013" s="305"/>
      <c r="P1013" s="305"/>
      <c r="Q1013" s="305"/>
      <c r="R1013" s="305"/>
      <c r="S1013" s="305"/>
      <c r="T1013" s="305"/>
      <c r="U1013" s="307">
        <f t="shared" si="76"/>
        <v>0</v>
      </c>
      <c r="V1013" s="307">
        <f t="shared" si="77"/>
        <v>0</v>
      </c>
      <c r="W1013" s="307">
        <f t="shared" si="78"/>
        <v>0</v>
      </c>
      <c r="X1013" s="307">
        <f t="shared" si="79"/>
        <v>0</v>
      </c>
      <c r="Y1013" s="308">
        <f t="shared" si="80"/>
        <v>0</v>
      </c>
      <c r="Z1013" s="377">
        <f>SUM(Detailed_budget_table[[#This Row],[Y1 Total Cost Budget Line]:[Y5 Total Cost Budget Line]])</f>
        <v>0</v>
      </c>
    </row>
    <row r="1014" spans="2:26" ht="15" customHeight="1">
      <c r="B1014" s="302"/>
      <c r="C1014" s="71"/>
      <c r="D1014" s="71"/>
      <c r="E1014" s="71"/>
      <c r="F1014" s="71"/>
      <c r="G1014" s="71"/>
      <c r="H1014" s="71"/>
      <c r="I1014" s="368">
        <f>IF(Detailed_budget_table[[#This Row],[Unit Cost Available?]]="Yes",IFERROR(INDEX(unit_cost,MATCH(Detailed_budget_table[[#This Row],[Cost Item]],cost_item_lookup,0)),""),0)</f>
        <v>0</v>
      </c>
      <c r="J1014" s="368">
        <f>IF(H1014="Yes",IF(G1014="","",INDEX(cost_item_lookup_table[Cost Unit],(MATCH(G1014,cost_item_lookup_table[Cost Item],0)))),0)</f>
        <v>0</v>
      </c>
      <c r="K1014" s="305"/>
      <c r="L1014" s="305"/>
      <c r="M1014" s="305"/>
      <c r="N1014" s="305"/>
      <c r="O1014" s="305"/>
      <c r="P1014" s="305"/>
      <c r="Q1014" s="305"/>
      <c r="R1014" s="305"/>
      <c r="S1014" s="305"/>
      <c r="T1014" s="305"/>
      <c r="U1014" s="307">
        <f t="shared" si="76"/>
        <v>0</v>
      </c>
      <c r="V1014" s="307">
        <f t="shared" si="77"/>
        <v>0</v>
      </c>
      <c r="W1014" s="307">
        <f t="shared" si="78"/>
        <v>0</v>
      </c>
      <c r="X1014" s="307">
        <f t="shared" si="79"/>
        <v>0</v>
      </c>
      <c r="Y1014" s="308">
        <f t="shared" si="80"/>
        <v>0</v>
      </c>
      <c r="Z1014" s="377">
        <f>SUM(Detailed_budget_table[[#This Row],[Y1 Total Cost Budget Line]:[Y5 Total Cost Budget Line]])</f>
        <v>0</v>
      </c>
    </row>
    <row r="1015" spans="2:26" ht="15" customHeight="1">
      <c r="B1015" s="302"/>
      <c r="C1015" s="71"/>
      <c r="D1015" s="71"/>
      <c r="E1015" s="71"/>
      <c r="F1015" s="71"/>
      <c r="G1015" s="71"/>
      <c r="H1015" s="71"/>
      <c r="I1015" s="368">
        <f>IF(Detailed_budget_table[[#This Row],[Unit Cost Available?]]="Yes",IFERROR(INDEX(unit_cost,MATCH(Detailed_budget_table[[#This Row],[Cost Item]],cost_item_lookup,0)),""),0)</f>
        <v>0</v>
      </c>
      <c r="J1015" s="368">
        <f>IF(H1015="Yes",IF(G1015="","",INDEX(cost_item_lookup_table[Cost Unit],(MATCH(G1015,cost_item_lookup_table[Cost Item],0)))),0)</f>
        <v>0</v>
      </c>
      <c r="K1015" s="305"/>
      <c r="L1015" s="305"/>
      <c r="M1015" s="305"/>
      <c r="N1015" s="305"/>
      <c r="O1015" s="305"/>
      <c r="P1015" s="305"/>
      <c r="Q1015" s="305"/>
      <c r="R1015" s="305"/>
      <c r="S1015" s="305"/>
      <c r="T1015" s="305"/>
      <c r="U1015" s="307">
        <f t="shared" si="76"/>
        <v>0</v>
      </c>
      <c r="V1015" s="307">
        <f t="shared" si="77"/>
        <v>0</v>
      </c>
      <c r="W1015" s="307">
        <f t="shared" si="78"/>
        <v>0</v>
      </c>
      <c r="X1015" s="307">
        <f t="shared" si="79"/>
        <v>0</v>
      </c>
      <c r="Y1015" s="308">
        <f t="shared" si="80"/>
        <v>0</v>
      </c>
      <c r="Z1015" s="377">
        <f>SUM(Detailed_budget_table[[#This Row],[Y1 Total Cost Budget Line]:[Y5 Total Cost Budget Line]])</f>
        <v>0</v>
      </c>
    </row>
    <row r="1016" spans="2:26" ht="15" customHeight="1">
      <c r="B1016" s="302"/>
      <c r="C1016" s="71"/>
      <c r="D1016" s="71"/>
      <c r="E1016" s="71"/>
      <c r="F1016" s="71"/>
      <c r="G1016" s="71"/>
      <c r="H1016" s="71"/>
      <c r="I1016" s="368">
        <f>IF(Detailed_budget_table[[#This Row],[Unit Cost Available?]]="Yes",IFERROR(INDEX(unit_cost,MATCH(Detailed_budget_table[[#This Row],[Cost Item]],cost_item_lookup,0)),""),0)</f>
        <v>0</v>
      </c>
      <c r="J1016" s="368">
        <f>IF(H1016="Yes",IF(G1016="","",INDEX(cost_item_lookup_table[Cost Unit],(MATCH(G1016,cost_item_lookup_table[Cost Item],0)))),0)</f>
        <v>0</v>
      </c>
      <c r="K1016" s="305"/>
      <c r="L1016" s="305"/>
      <c r="M1016" s="305"/>
      <c r="N1016" s="305"/>
      <c r="O1016" s="305"/>
      <c r="P1016" s="305"/>
      <c r="Q1016" s="305"/>
      <c r="R1016" s="305"/>
      <c r="S1016" s="305"/>
      <c r="T1016" s="305"/>
      <c r="U1016" s="307">
        <f t="shared" si="76"/>
        <v>0</v>
      </c>
      <c r="V1016" s="307">
        <f t="shared" si="77"/>
        <v>0</v>
      </c>
      <c r="W1016" s="307">
        <f t="shared" si="78"/>
        <v>0</v>
      </c>
      <c r="X1016" s="307">
        <f t="shared" si="79"/>
        <v>0</v>
      </c>
      <c r="Y1016" s="308">
        <f t="shared" si="80"/>
        <v>0</v>
      </c>
      <c r="Z1016" s="377">
        <f>SUM(Detailed_budget_table[[#This Row],[Y1 Total Cost Budget Line]:[Y5 Total Cost Budget Line]])</f>
        <v>0</v>
      </c>
    </row>
    <row r="1017" spans="2:26" ht="15" customHeight="1">
      <c r="B1017" s="302"/>
      <c r="C1017" s="71"/>
      <c r="D1017" s="71"/>
      <c r="E1017" s="71"/>
      <c r="F1017" s="71"/>
      <c r="G1017" s="71"/>
      <c r="H1017" s="71"/>
      <c r="I1017" s="368">
        <f>IF(Detailed_budget_table[[#This Row],[Unit Cost Available?]]="Yes",IFERROR(INDEX(unit_cost,MATCH(Detailed_budget_table[[#This Row],[Cost Item]],cost_item_lookup,0)),""),0)</f>
        <v>0</v>
      </c>
      <c r="J1017" s="368">
        <f>IF(H1017="Yes",IF(G1017="","",INDEX(cost_item_lookup_table[Cost Unit],(MATCH(G1017,cost_item_lookup_table[Cost Item],0)))),0)</f>
        <v>0</v>
      </c>
      <c r="K1017" s="305"/>
      <c r="L1017" s="305"/>
      <c r="M1017" s="305"/>
      <c r="N1017" s="305"/>
      <c r="O1017" s="305"/>
      <c r="P1017" s="305"/>
      <c r="Q1017" s="305"/>
      <c r="R1017" s="305"/>
      <c r="S1017" s="305"/>
      <c r="T1017" s="305"/>
      <c r="U1017" s="307">
        <f t="shared" si="76"/>
        <v>0</v>
      </c>
      <c r="V1017" s="307">
        <f t="shared" si="77"/>
        <v>0</v>
      </c>
      <c r="W1017" s="307">
        <f t="shared" si="78"/>
        <v>0</v>
      </c>
      <c r="X1017" s="307">
        <f t="shared" si="79"/>
        <v>0</v>
      </c>
      <c r="Y1017" s="308">
        <f t="shared" si="80"/>
        <v>0</v>
      </c>
      <c r="Z1017" s="377">
        <f>SUM(Detailed_budget_table[[#This Row],[Y1 Total Cost Budget Line]:[Y5 Total Cost Budget Line]])</f>
        <v>0</v>
      </c>
    </row>
    <row r="1018" spans="2:26" ht="15" customHeight="1">
      <c r="B1018" s="302"/>
      <c r="C1018" s="71"/>
      <c r="D1018" s="71"/>
      <c r="E1018" s="71"/>
      <c r="F1018" s="71"/>
      <c r="G1018" s="71"/>
      <c r="H1018" s="71"/>
      <c r="I1018" s="368">
        <f>IF(Detailed_budget_table[[#This Row],[Unit Cost Available?]]="Yes",IFERROR(INDEX(unit_cost,MATCH(Detailed_budget_table[[#This Row],[Cost Item]],cost_item_lookup,0)),""),0)</f>
        <v>0</v>
      </c>
      <c r="J1018" s="368">
        <f>IF(H1018="Yes",IF(G1018="","",INDEX(cost_item_lookup_table[Cost Unit],(MATCH(G1018,cost_item_lookup_table[Cost Item],0)))),0)</f>
        <v>0</v>
      </c>
      <c r="K1018" s="305"/>
      <c r="L1018" s="305"/>
      <c r="M1018" s="305"/>
      <c r="N1018" s="305"/>
      <c r="O1018" s="305"/>
      <c r="P1018" s="305"/>
      <c r="Q1018" s="305"/>
      <c r="R1018" s="305"/>
      <c r="S1018" s="305"/>
      <c r="T1018" s="305"/>
      <c r="U1018" s="307">
        <f t="shared" si="76"/>
        <v>0</v>
      </c>
      <c r="V1018" s="307">
        <f t="shared" si="77"/>
        <v>0</v>
      </c>
      <c r="W1018" s="307">
        <f t="shared" si="78"/>
        <v>0</v>
      </c>
      <c r="X1018" s="307">
        <f t="shared" si="79"/>
        <v>0</v>
      </c>
      <c r="Y1018" s="308">
        <f t="shared" si="80"/>
        <v>0</v>
      </c>
      <c r="Z1018" s="377">
        <f>SUM(Detailed_budget_table[[#This Row],[Y1 Total Cost Budget Line]:[Y5 Total Cost Budget Line]])</f>
        <v>0</v>
      </c>
    </row>
    <row r="1019" spans="2:26" ht="15" customHeight="1">
      <c r="B1019" s="302"/>
      <c r="C1019" s="71"/>
      <c r="D1019" s="71"/>
      <c r="E1019" s="71"/>
      <c r="F1019" s="71"/>
      <c r="G1019" s="71"/>
      <c r="H1019" s="71"/>
      <c r="I1019" s="368">
        <f>IF(Detailed_budget_table[[#This Row],[Unit Cost Available?]]="Yes",IFERROR(INDEX(unit_cost,MATCH(Detailed_budget_table[[#This Row],[Cost Item]],cost_item_lookup,0)),""),0)</f>
        <v>0</v>
      </c>
      <c r="J1019" s="368">
        <f>IF(H1019="Yes",IF(G1019="","",INDEX(cost_item_lookup_table[Cost Unit],(MATCH(G1019,cost_item_lookup_table[Cost Item],0)))),0)</f>
        <v>0</v>
      </c>
      <c r="K1019" s="305"/>
      <c r="L1019" s="305"/>
      <c r="M1019" s="305"/>
      <c r="N1019" s="305"/>
      <c r="O1019" s="305"/>
      <c r="P1019" s="305"/>
      <c r="Q1019" s="305"/>
      <c r="R1019" s="305"/>
      <c r="S1019" s="305"/>
      <c r="T1019" s="305"/>
      <c r="U1019" s="307">
        <f t="shared" si="76"/>
        <v>0</v>
      </c>
      <c r="V1019" s="307">
        <f t="shared" si="77"/>
        <v>0</v>
      </c>
      <c r="W1019" s="307">
        <f t="shared" si="78"/>
        <v>0</v>
      </c>
      <c r="X1019" s="307">
        <f t="shared" si="79"/>
        <v>0</v>
      </c>
      <c r="Y1019" s="308">
        <f t="shared" si="80"/>
        <v>0</v>
      </c>
      <c r="Z1019" s="377">
        <f>SUM(Detailed_budget_table[[#This Row],[Y1 Total Cost Budget Line]:[Y5 Total Cost Budget Line]])</f>
        <v>0</v>
      </c>
    </row>
    <row r="1020" spans="2:26" ht="15" customHeight="1">
      <c r="B1020" s="302"/>
      <c r="C1020" s="71"/>
      <c r="D1020" s="71"/>
      <c r="E1020" s="71"/>
      <c r="F1020" s="71"/>
      <c r="G1020" s="71"/>
      <c r="H1020" s="71"/>
      <c r="I1020" s="368">
        <f>IF(Detailed_budget_table[[#This Row],[Unit Cost Available?]]="Yes",IFERROR(INDEX(unit_cost,MATCH(Detailed_budget_table[[#This Row],[Cost Item]],cost_item_lookup,0)),""),0)</f>
        <v>0</v>
      </c>
      <c r="J1020" s="368">
        <f>IF(H1020="Yes",IF(G1020="","",INDEX(cost_item_lookup_table[Cost Unit],(MATCH(G1020,cost_item_lookup_table[Cost Item],0)))),0)</f>
        <v>0</v>
      </c>
      <c r="K1020" s="305"/>
      <c r="L1020" s="305"/>
      <c r="M1020" s="305"/>
      <c r="N1020" s="305"/>
      <c r="O1020" s="305"/>
      <c r="P1020" s="305"/>
      <c r="Q1020" s="305"/>
      <c r="R1020" s="305"/>
      <c r="S1020" s="305"/>
      <c r="T1020" s="305"/>
      <c r="U1020" s="307">
        <f t="shared" si="76"/>
        <v>0</v>
      </c>
      <c r="V1020" s="307">
        <f t="shared" si="77"/>
        <v>0</v>
      </c>
      <c r="W1020" s="307">
        <f t="shared" si="78"/>
        <v>0</v>
      </c>
      <c r="X1020" s="307">
        <f t="shared" si="79"/>
        <v>0</v>
      </c>
      <c r="Y1020" s="308">
        <f t="shared" si="80"/>
        <v>0</v>
      </c>
      <c r="Z1020" s="377">
        <f>SUM(Detailed_budget_table[[#This Row],[Y1 Total Cost Budget Line]:[Y5 Total Cost Budget Line]])</f>
        <v>0</v>
      </c>
    </row>
    <row r="1021" spans="2:26" ht="15" customHeight="1">
      <c r="B1021" s="302"/>
      <c r="C1021" s="71"/>
      <c r="D1021" s="71"/>
      <c r="E1021" s="71"/>
      <c r="F1021" s="71"/>
      <c r="G1021" s="71"/>
      <c r="H1021" s="71"/>
      <c r="I1021" s="368">
        <f>IF(Detailed_budget_table[[#This Row],[Unit Cost Available?]]="Yes",IFERROR(INDEX(unit_cost,MATCH(Detailed_budget_table[[#This Row],[Cost Item]],cost_item_lookup,0)),""),0)</f>
        <v>0</v>
      </c>
      <c r="J1021" s="368">
        <f>IF(H1021="Yes",IF(G1021="","",INDEX(cost_item_lookup_table[Cost Unit],(MATCH(G1021,cost_item_lookup_table[Cost Item],0)))),0)</f>
        <v>0</v>
      </c>
      <c r="K1021" s="305"/>
      <c r="L1021" s="305"/>
      <c r="M1021" s="305"/>
      <c r="N1021" s="305"/>
      <c r="O1021" s="305"/>
      <c r="P1021" s="305"/>
      <c r="Q1021" s="305"/>
      <c r="R1021" s="305"/>
      <c r="S1021" s="305"/>
      <c r="T1021" s="305"/>
      <c r="U1021" s="307">
        <f t="shared" si="76"/>
        <v>0</v>
      </c>
      <c r="V1021" s="307">
        <f t="shared" si="77"/>
        <v>0</v>
      </c>
      <c r="W1021" s="307">
        <f t="shared" si="78"/>
        <v>0</v>
      </c>
      <c r="X1021" s="307">
        <f t="shared" si="79"/>
        <v>0</v>
      </c>
      <c r="Y1021" s="308">
        <f t="shared" si="80"/>
        <v>0</v>
      </c>
      <c r="Z1021" s="377">
        <f>SUM(Detailed_budget_table[[#This Row],[Y1 Total Cost Budget Line]:[Y5 Total Cost Budget Line]])</f>
        <v>0</v>
      </c>
    </row>
    <row r="1022" spans="2:26" ht="15" customHeight="1">
      <c r="B1022" s="302"/>
      <c r="C1022" s="71"/>
      <c r="D1022" s="71"/>
      <c r="E1022" s="71"/>
      <c r="F1022" s="71"/>
      <c r="G1022" s="71"/>
      <c r="H1022" s="71"/>
      <c r="I1022" s="368">
        <f>IF(Detailed_budget_table[[#This Row],[Unit Cost Available?]]="Yes",IFERROR(INDEX(unit_cost,MATCH(Detailed_budget_table[[#This Row],[Cost Item]],cost_item_lookup,0)),""),0)</f>
        <v>0</v>
      </c>
      <c r="J1022" s="368">
        <f>IF(H1022="Yes",IF(G1022="","",INDEX(cost_item_lookup_table[Cost Unit],(MATCH(G1022,cost_item_lookup_table[Cost Item],0)))),0)</f>
        <v>0</v>
      </c>
      <c r="K1022" s="305"/>
      <c r="L1022" s="305"/>
      <c r="M1022" s="305"/>
      <c r="N1022" s="305"/>
      <c r="O1022" s="305"/>
      <c r="P1022" s="305"/>
      <c r="Q1022" s="305"/>
      <c r="R1022" s="305"/>
      <c r="S1022" s="305"/>
      <c r="T1022" s="305"/>
      <c r="U1022" s="307">
        <f t="shared" si="76"/>
        <v>0</v>
      </c>
      <c r="V1022" s="307">
        <f t="shared" si="77"/>
        <v>0</v>
      </c>
      <c r="W1022" s="307">
        <f t="shared" si="78"/>
        <v>0</v>
      </c>
      <c r="X1022" s="307">
        <f t="shared" si="79"/>
        <v>0</v>
      </c>
      <c r="Y1022" s="308">
        <f t="shared" si="80"/>
        <v>0</v>
      </c>
      <c r="Z1022" s="377">
        <f>SUM(Detailed_budget_table[[#This Row],[Y1 Total Cost Budget Line]:[Y5 Total Cost Budget Line]])</f>
        <v>0</v>
      </c>
    </row>
    <row r="1023" spans="2:26" ht="15" customHeight="1">
      <c r="B1023" s="302"/>
      <c r="C1023" s="71"/>
      <c r="D1023" s="71"/>
      <c r="E1023" s="71"/>
      <c r="F1023" s="71"/>
      <c r="G1023" s="71"/>
      <c r="H1023" s="71"/>
      <c r="I1023" s="368">
        <f>IF(Detailed_budget_table[[#This Row],[Unit Cost Available?]]="Yes",IFERROR(INDEX(unit_cost,MATCH(Detailed_budget_table[[#This Row],[Cost Item]],cost_item_lookup,0)),""),0)</f>
        <v>0</v>
      </c>
      <c r="J1023" s="368">
        <f>IF(H1023="Yes",IF(G1023="","",INDEX(cost_item_lookup_table[Cost Unit],(MATCH(G1023,cost_item_lookup_table[Cost Item],0)))),0)</f>
        <v>0</v>
      </c>
      <c r="K1023" s="305"/>
      <c r="L1023" s="305"/>
      <c r="M1023" s="305"/>
      <c r="N1023" s="305"/>
      <c r="O1023" s="305"/>
      <c r="P1023" s="305"/>
      <c r="Q1023" s="305"/>
      <c r="R1023" s="305"/>
      <c r="S1023" s="305"/>
      <c r="T1023" s="305"/>
      <c r="U1023" s="307">
        <f t="shared" si="76"/>
        <v>0</v>
      </c>
      <c r="V1023" s="307">
        <f t="shared" si="77"/>
        <v>0</v>
      </c>
      <c r="W1023" s="307">
        <f t="shared" si="78"/>
        <v>0</v>
      </c>
      <c r="X1023" s="307">
        <f t="shared" si="79"/>
        <v>0</v>
      </c>
      <c r="Y1023" s="308">
        <f t="shared" si="80"/>
        <v>0</v>
      </c>
      <c r="Z1023" s="377">
        <f>SUM(Detailed_budget_table[[#This Row],[Y1 Total Cost Budget Line]:[Y5 Total Cost Budget Line]])</f>
        <v>0</v>
      </c>
    </row>
    <row r="1024" spans="2:26" ht="15" customHeight="1">
      <c r="B1024" s="302"/>
      <c r="C1024" s="71"/>
      <c r="D1024" s="71"/>
      <c r="E1024" s="71"/>
      <c r="F1024" s="71"/>
      <c r="G1024" s="71"/>
      <c r="H1024" s="71"/>
      <c r="I1024" s="368">
        <f>IF(Detailed_budget_table[[#This Row],[Unit Cost Available?]]="Yes",IFERROR(INDEX(unit_cost,MATCH(Detailed_budget_table[[#This Row],[Cost Item]],cost_item_lookup,0)),""),0)</f>
        <v>0</v>
      </c>
      <c r="J1024" s="368">
        <f>IF(H1024="Yes",IF(G1024="","",INDEX(cost_item_lookup_table[Cost Unit],(MATCH(G1024,cost_item_lookup_table[Cost Item],0)))),0)</f>
        <v>0</v>
      </c>
      <c r="K1024" s="305"/>
      <c r="L1024" s="305"/>
      <c r="M1024" s="305"/>
      <c r="N1024" s="305"/>
      <c r="O1024" s="305"/>
      <c r="P1024" s="305"/>
      <c r="Q1024" s="305"/>
      <c r="R1024" s="305"/>
      <c r="S1024" s="305"/>
      <c r="T1024" s="305"/>
      <c r="U1024" s="307">
        <f t="shared" si="76"/>
        <v>0</v>
      </c>
      <c r="V1024" s="307">
        <f t="shared" si="77"/>
        <v>0</v>
      </c>
      <c r="W1024" s="307">
        <f t="shared" si="78"/>
        <v>0</v>
      </c>
      <c r="X1024" s="307">
        <f t="shared" si="79"/>
        <v>0</v>
      </c>
      <c r="Y1024" s="308">
        <f t="shared" si="80"/>
        <v>0</v>
      </c>
      <c r="Z1024" s="377">
        <f>SUM(Detailed_budget_table[[#This Row],[Y1 Total Cost Budget Line]:[Y5 Total Cost Budget Line]])</f>
        <v>0</v>
      </c>
    </row>
    <row r="1025" spans="2:26" ht="15" customHeight="1">
      <c r="B1025" s="302"/>
      <c r="C1025" s="71"/>
      <c r="D1025" s="71"/>
      <c r="E1025" s="71"/>
      <c r="F1025" s="71"/>
      <c r="G1025" s="71"/>
      <c r="H1025" s="71"/>
      <c r="I1025" s="368">
        <f>IF(Detailed_budget_table[[#This Row],[Unit Cost Available?]]="Yes",IFERROR(INDEX(unit_cost,MATCH(Detailed_budget_table[[#This Row],[Cost Item]],cost_item_lookup,0)),""),0)</f>
        <v>0</v>
      </c>
      <c r="J1025" s="368">
        <f>IF(H1025="Yes",IF(G1025="","",INDEX(cost_item_lookup_table[Cost Unit],(MATCH(G1025,cost_item_lookup_table[Cost Item],0)))),0)</f>
        <v>0</v>
      </c>
      <c r="K1025" s="305"/>
      <c r="L1025" s="305"/>
      <c r="M1025" s="305"/>
      <c r="N1025" s="305"/>
      <c r="O1025" s="305"/>
      <c r="P1025" s="305"/>
      <c r="Q1025" s="305"/>
      <c r="R1025" s="305"/>
      <c r="S1025" s="305"/>
      <c r="T1025" s="305"/>
      <c r="U1025" s="307">
        <f t="shared" si="76"/>
        <v>0</v>
      </c>
      <c r="V1025" s="307">
        <f t="shared" si="77"/>
        <v>0</v>
      </c>
      <c r="W1025" s="307">
        <f t="shared" si="78"/>
        <v>0</v>
      </c>
      <c r="X1025" s="307">
        <f t="shared" si="79"/>
        <v>0</v>
      </c>
      <c r="Y1025" s="308">
        <f t="shared" si="80"/>
        <v>0</v>
      </c>
      <c r="Z1025" s="377">
        <f>SUM(Detailed_budget_table[[#This Row],[Y1 Total Cost Budget Line]:[Y5 Total Cost Budget Line]])</f>
        <v>0</v>
      </c>
    </row>
    <row r="1026" spans="2:26" ht="15" customHeight="1">
      <c r="B1026" s="302"/>
      <c r="C1026" s="71"/>
      <c r="D1026" s="71"/>
      <c r="E1026" s="71"/>
      <c r="F1026" s="71"/>
      <c r="G1026" s="71"/>
      <c r="H1026" s="71"/>
      <c r="I1026" s="368">
        <f>IF(Detailed_budget_table[[#This Row],[Unit Cost Available?]]="Yes",IFERROR(INDEX(unit_cost,MATCH(Detailed_budget_table[[#This Row],[Cost Item]],cost_item_lookup,0)),""),0)</f>
        <v>0</v>
      </c>
      <c r="J1026" s="368">
        <f>IF(H1026="Yes",IF(G1026="","",INDEX(cost_item_lookup_table[Cost Unit],(MATCH(G1026,cost_item_lookup_table[Cost Item],0)))),0)</f>
        <v>0</v>
      </c>
      <c r="K1026" s="305"/>
      <c r="L1026" s="305"/>
      <c r="M1026" s="305"/>
      <c r="N1026" s="305"/>
      <c r="O1026" s="305"/>
      <c r="P1026" s="305"/>
      <c r="Q1026" s="305"/>
      <c r="R1026" s="305"/>
      <c r="S1026" s="305"/>
      <c r="T1026" s="305"/>
      <c r="U1026" s="307">
        <f t="shared" si="76"/>
        <v>0</v>
      </c>
      <c r="V1026" s="307">
        <f t="shared" si="77"/>
        <v>0</v>
      </c>
      <c r="W1026" s="307">
        <f t="shared" si="78"/>
        <v>0</v>
      </c>
      <c r="X1026" s="307">
        <f t="shared" si="79"/>
        <v>0</v>
      </c>
      <c r="Y1026" s="308">
        <f t="shared" si="80"/>
        <v>0</v>
      </c>
      <c r="Z1026" s="377">
        <f>SUM(Detailed_budget_table[[#This Row],[Y1 Total Cost Budget Line]:[Y5 Total Cost Budget Line]])</f>
        <v>0</v>
      </c>
    </row>
    <row r="1027" spans="2:26" ht="15" customHeight="1">
      <c r="B1027" s="302"/>
      <c r="C1027" s="71"/>
      <c r="D1027" s="71"/>
      <c r="E1027" s="71"/>
      <c r="F1027" s="71"/>
      <c r="G1027" s="71"/>
      <c r="H1027" s="71"/>
      <c r="I1027" s="368">
        <f>IF(Detailed_budget_table[[#This Row],[Unit Cost Available?]]="Yes",IFERROR(INDEX(unit_cost,MATCH(Detailed_budget_table[[#This Row],[Cost Item]],cost_item_lookup,0)),""),0)</f>
        <v>0</v>
      </c>
      <c r="J1027" s="368">
        <f>IF(H1027="Yes",IF(G1027="","",INDEX(cost_item_lookup_table[Cost Unit],(MATCH(G1027,cost_item_lookup_table[Cost Item],0)))),0)</f>
        <v>0</v>
      </c>
      <c r="K1027" s="305"/>
      <c r="L1027" s="305"/>
      <c r="M1027" s="305"/>
      <c r="N1027" s="305"/>
      <c r="O1027" s="305"/>
      <c r="P1027" s="305"/>
      <c r="Q1027" s="305"/>
      <c r="R1027" s="305"/>
      <c r="S1027" s="305"/>
      <c r="T1027" s="305"/>
      <c r="U1027" s="307">
        <f t="shared" si="76"/>
        <v>0</v>
      </c>
      <c r="V1027" s="307">
        <f t="shared" si="77"/>
        <v>0</v>
      </c>
      <c r="W1027" s="307">
        <f t="shared" si="78"/>
        <v>0</v>
      </c>
      <c r="X1027" s="307">
        <f t="shared" si="79"/>
        <v>0</v>
      </c>
      <c r="Y1027" s="308">
        <f t="shared" si="80"/>
        <v>0</v>
      </c>
      <c r="Z1027" s="377">
        <f>SUM(Detailed_budget_table[[#This Row],[Y1 Total Cost Budget Line]:[Y5 Total Cost Budget Line]])</f>
        <v>0</v>
      </c>
    </row>
    <row r="1028" spans="2:26" ht="15" customHeight="1">
      <c r="B1028" s="302"/>
      <c r="C1028" s="71"/>
      <c r="D1028" s="71"/>
      <c r="E1028" s="71"/>
      <c r="F1028" s="71"/>
      <c r="G1028" s="71"/>
      <c r="H1028" s="71"/>
      <c r="I1028" s="368">
        <f>IF(Detailed_budget_table[[#This Row],[Unit Cost Available?]]="Yes",IFERROR(INDEX(unit_cost,MATCH(Detailed_budget_table[[#This Row],[Cost Item]],cost_item_lookup,0)),""),0)</f>
        <v>0</v>
      </c>
      <c r="J1028" s="368">
        <f>IF(H1028="Yes",IF(G1028="","",INDEX(cost_item_lookup_table[Cost Unit],(MATCH(G1028,cost_item_lookup_table[Cost Item],0)))),0)</f>
        <v>0</v>
      </c>
      <c r="K1028" s="305"/>
      <c r="L1028" s="305"/>
      <c r="M1028" s="305"/>
      <c r="N1028" s="305"/>
      <c r="O1028" s="305"/>
      <c r="P1028" s="305"/>
      <c r="Q1028" s="305"/>
      <c r="R1028" s="305"/>
      <c r="S1028" s="305"/>
      <c r="T1028" s="305"/>
      <c r="U1028" s="307">
        <f t="shared" si="76"/>
        <v>0</v>
      </c>
      <c r="V1028" s="307">
        <f t="shared" si="77"/>
        <v>0</v>
      </c>
      <c r="W1028" s="307">
        <f t="shared" si="78"/>
        <v>0</v>
      </c>
      <c r="X1028" s="307">
        <f t="shared" si="79"/>
        <v>0</v>
      </c>
      <c r="Y1028" s="308">
        <f t="shared" si="80"/>
        <v>0</v>
      </c>
      <c r="Z1028" s="377">
        <f>SUM(Detailed_budget_table[[#This Row],[Y1 Total Cost Budget Line]:[Y5 Total Cost Budget Line]])</f>
        <v>0</v>
      </c>
    </row>
    <row r="1029" spans="2:26" ht="15" customHeight="1">
      <c r="B1029" s="302"/>
      <c r="C1029" s="71"/>
      <c r="D1029" s="71"/>
      <c r="E1029" s="71"/>
      <c r="F1029" s="71"/>
      <c r="G1029" s="71"/>
      <c r="H1029" s="71"/>
      <c r="I1029" s="368">
        <f>IF(Detailed_budget_table[[#This Row],[Unit Cost Available?]]="Yes",IFERROR(INDEX(unit_cost,MATCH(Detailed_budget_table[[#This Row],[Cost Item]],cost_item_lookup,0)),""),0)</f>
        <v>0</v>
      </c>
      <c r="J1029" s="368">
        <f>IF(H1029="Yes",IF(G1029="","",INDEX(cost_item_lookup_table[Cost Unit],(MATCH(G1029,cost_item_lookup_table[Cost Item],0)))),0)</f>
        <v>0</v>
      </c>
      <c r="K1029" s="305"/>
      <c r="L1029" s="305"/>
      <c r="M1029" s="305"/>
      <c r="N1029" s="305"/>
      <c r="O1029" s="305"/>
      <c r="P1029" s="305"/>
      <c r="Q1029" s="305"/>
      <c r="R1029" s="305"/>
      <c r="S1029" s="305"/>
      <c r="T1029" s="305"/>
      <c r="U1029" s="307">
        <f t="shared" si="76"/>
        <v>0</v>
      </c>
      <c r="V1029" s="307">
        <f t="shared" si="77"/>
        <v>0</v>
      </c>
      <c r="W1029" s="307">
        <f t="shared" si="78"/>
        <v>0</v>
      </c>
      <c r="X1029" s="307">
        <f t="shared" si="79"/>
        <v>0</v>
      </c>
      <c r="Y1029" s="308">
        <f t="shared" si="80"/>
        <v>0</v>
      </c>
      <c r="Z1029" s="377">
        <f>SUM(Detailed_budget_table[[#This Row],[Y1 Total Cost Budget Line]:[Y5 Total Cost Budget Line]])</f>
        <v>0</v>
      </c>
    </row>
    <row r="1030" spans="2:26" ht="15" customHeight="1">
      <c r="B1030" s="302"/>
      <c r="C1030" s="71"/>
      <c r="D1030" s="71"/>
      <c r="E1030" s="71"/>
      <c r="F1030" s="71"/>
      <c r="G1030" s="71"/>
      <c r="H1030" s="71"/>
      <c r="I1030" s="368">
        <f>IF(Detailed_budget_table[[#This Row],[Unit Cost Available?]]="Yes",IFERROR(INDEX(unit_cost,MATCH(Detailed_budget_table[[#This Row],[Cost Item]],cost_item_lookup,0)),""),0)</f>
        <v>0</v>
      </c>
      <c r="J1030" s="368">
        <f>IF(H1030="Yes",IF(G1030="","",INDEX(cost_item_lookup_table[Cost Unit],(MATCH(G1030,cost_item_lookup_table[Cost Item],0)))),0)</f>
        <v>0</v>
      </c>
      <c r="K1030" s="305"/>
      <c r="L1030" s="305"/>
      <c r="M1030" s="305"/>
      <c r="N1030" s="305"/>
      <c r="O1030" s="305"/>
      <c r="P1030" s="305"/>
      <c r="Q1030" s="305"/>
      <c r="R1030" s="305"/>
      <c r="S1030" s="305"/>
      <c r="T1030" s="305"/>
      <c r="U1030" s="307">
        <f t="shared" si="76"/>
        <v>0</v>
      </c>
      <c r="V1030" s="307">
        <f t="shared" si="77"/>
        <v>0</v>
      </c>
      <c r="W1030" s="307">
        <f t="shared" si="78"/>
        <v>0</v>
      </c>
      <c r="X1030" s="307">
        <f t="shared" si="79"/>
        <v>0</v>
      </c>
      <c r="Y1030" s="308">
        <f t="shared" si="80"/>
        <v>0</v>
      </c>
      <c r="Z1030" s="377">
        <f>SUM(Detailed_budget_table[[#This Row],[Y1 Total Cost Budget Line]:[Y5 Total Cost Budget Line]])</f>
        <v>0</v>
      </c>
    </row>
    <row r="1031" spans="2:26" ht="15" customHeight="1">
      <c r="B1031" s="302"/>
      <c r="C1031" s="71"/>
      <c r="D1031" s="71"/>
      <c r="E1031" s="71"/>
      <c r="F1031" s="71"/>
      <c r="G1031" s="71"/>
      <c r="H1031" s="71"/>
      <c r="I1031" s="368">
        <f>IF(Detailed_budget_table[[#This Row],[Unit Cost Available?]]="Yes",IFERROR(INDEX(unit_cost,MATCH(Detailed_budget_table[[#This Row],[Cost Item]],cost_item_lookup,0)),""),0)</f>
        <v>0</v>
      </c>
      <c r="J1031" s="368">
        <f>IF(H1031="Yes",IF(G1031="","",INDEX(cost_item_lookup_table[Cost Unit],(MATCH(G1031,cost_item_lookup_table[Cost Item],0)))),0)</f>
        <v>0</v>
      </c>
      <c r="K1031" s="305"/>
      <c r="L1031" s="305"/>
      <c r="M1031" s="305"/>
      <c r="N1031" s="305"/>
      <c r="O1031" s="305"/>
      <c r="P1031" s="305"/>
      <c r="Q1031" s="305"/>
      <c r="R1031" s="305"/>
      <c r="S1031" s="305"/>
      <c r="T1031" s="305"/>
      <c r="U1031" s="307">
        <f t="shared" ref="U1031:U1094" si="81">IF(IF(OR(K1031="",L1031="",$I1031=""),"",K1031*L1031*$I1031)="",0,K1031*L1031*$I1031)</f>
        <v>0</v>
      </c>
      <c r="V1031" s="307">
        <f t="shared" ref="V1031:V1094" si="82">IF(IF(OR(M1031="",N1031="",$I1031=""),"",M1031*N1031*$I1031)="",0,M1031*N1031*$I1031)</f>
        <v>0</v>
      </c>
      <c r="W1031" s="307">
        <f t="shared" ref="W1031:W1094" si="83">IF(IF(OR(O1031="",P1031="",$I1031=""),"",O1031*P1031*$I1031)="",0,O1031*P1031*$I1031)</f>
        <v>0</v>
      </c>
      <c r="X1031" s="307">
        <f t="shared" ref="X1031:X1094" si="84">IF(IF(OR(Q1031="",R1031="",$I1031=""),"",Q1031*R1031*$I1031)="",0,Q1031*R1031*$I1031)</f>
        <v>0</v>
      </c>
      <c r="Y1031" s="308">
        <f t="shared" ref="Y1031:Y1094" si="85">IF(IF(OR(S1031="",T1031="",$I1031=""),"",S1031*T1031*$I1031)="",0,S1031*T1031*$I1031)</f>
        <v>0</v>
      </c>
      <c r="Z1031" s="377">
        <f>SUM(Detailed_budget_table[[#This Row],[Y1 Total Cost Budget Line]:[Y5 Total Cost Budget Line]])</f>
        <v>0</v>
      </c>
    </row>
    <row r="1032" spans="2:26" ht="15" customHeight="1">
      <c r="B1032" s="302"/>
      <c r="C1032" s="71"/>
      <c r="D1032" s="71"/>
      <c r="E1032" s="71"/>
      <c r="F1032" s="71"/>
      <c r="G1032" s="71"/>
      <c r="H1032" s="71"/>
      <c r="I1032" s="368">
        <f>IF(Detailed_budget_table[[#This Row],[Unit Cost Available?]]="Yes",IFERROR(INDEX(unit_cost,MATCH(Detailed_budget_table[[#This Row],[Cost Item]],cost_item_lookup,0)),""),0)</f>
        <v>0</v>
      </c>
      <c r="J1032" s="368">
        <f>IF(H1032="Yes",IF(G1032="","",INDEX(cost_item_lookup_table[Cost Unit],(MATCH(G1032,cost_item_lookup_table[Cost Item],0)))),0)</f>
        <v>0</v>
      </c>
      <c r="K1032" s="305"/>
      <c r="L1032" s="305"/>
      <c r="M1032" s="305"/>
      <c r="N1032" s="305"/>
      <c r="O1032" s="305"/>
      <c r="P1032" s="305"/>
      <c r="Q1032" s="305"/>
      <c r="R1032" s="305"/>
      <c r="S1032" s="305"/>
      <c r="T1032" s="305"/>
      <c r="U1032" s="307">
        <f t="shared" si="81"/>
        <v>0</v>
      </c>
      <c r="V1032" s="307">
        <f t="shared" si="82"/>
        <v>0</v>
      </c>
      <c r="W1032" s="307">
        <f t="shared" si="83"/>
        <v>0</v>
      </c>
      <c r="X1032" s="307">
        <f t="shared" si="84"/>
        <v>0</v>
      </c>
      <c r="Y1032" s="308">
        <f t="shared" si="85"/>
        <v>0</v>
      </c>
      <c r="Z1032" s="377">
        <f>SUM(Detailed_budget_table[[#This Row],[Y1 Total Cost Budget Line]:[Y5 Total Cost Budget Line]])</f>
        <v>0</v>
      </c>
    </row>
    <row r="1033" spans="2:26" ht="15" customHeight="1">
      <c r="B1033" s="302"/>
      <c r="C1033" s="71"/>
      <c r="D1033" s="71"/>
      <c r="E1033" s="71"/>
      <c r="F1033" s="71"/>
      <c r="G1033" s="71"/>
      <c r="H1033" s="71"/>
      <c r="I1033" s="368">
        <f>IF(Detailed_budget_table[[#This Row],[Unit Cost Available?]]="Yes",IFERROR(INDEX(unit_cost,MATCH(Detailed_budget_table[[#This Row],[Cost Item]],cost_item_lookup,0)),""),0)</f>
        <v>0</v>
      </c>
      <c r="J1033" s="368">
        <f>IF(H1033="Yes",IF(G1033="","",INDEX(cost_item_lookup_table[Cost Unit],(MATCH(G1033,cost_item_lookup_table[Cost Item],0)))),0)</f>
        <v>0</v>
      </c>
      <c r="K1033" s="305"/>
      <c r="L1033" s="305"/>
      <c r="M1033" s="305"/>
      <c r="N1033" s="305"/>
      <c r="O1033" s="305"/>
      <c r="P1033" s="305"/>
      <c r="Q1033" s="305"/>
      <c r="R1033" s="305"/>
      <c r="S1033" s="305"/>
      <c r="T1033" s="305"/>
      <c r="U1033" s="307">
        <f t="shared" si="81"/>
        <v>0</v>
      </c>
      <c r="V1033" s="307">
        <f t="shared" si="82"/>
        <v>0</v>
      </c>
      <c r="W1033" s="307">
        <f t="shared" si="83"/>
        <v>0</v>
      </c>
      <c r="X1033" s="307">
        <f t="shared" si="84"/>
        <v>0</v>
      </c>
      <c r="Y1033" s="308">
        <f t="shared" si="85"/>
        <v>0</v>
      </c>
      <c r="Z1033" s="377">
        <f>SUM(Detailed_budget_table[[#This Row],[Y1 Total Cost Budget Line]:[Y5 Total Cost Budget Line]])</f>
        <v>0</v>
      </c>
    </row>
    <row r="1034" spans="2:26" ht="15" customHeight="1">
      <c r="B1034" s="302"/>
      <c r="C1034" s="71"/>
      <c r="D1034" s="71"/>
      <c r="E1034" s="71"/>
      <c r="F1034" s="71"/>
      <c r="G1034" s="71"/>
      <c r="H1034" s="71"/>
      <c r="I1034" s="368">
        <f>IF(Detailed_budget_table[[#This Row],[Unit Cost Available?]]="Yes",IFERROR(INDEX(unit_cost,MATCH(Detailed_budget_table[[#This Row],[Cost Item]],cost_item_lookup,0)),""),0)</f>
        <v>0</v>
      </c>
      <c r="J1034" s="368">
        <f>IF(H1034="Yes",IF(G1034="","",INDEX(cost_item_lookup_table[Cost Unit],(MATCH(G1034,cost_item_lookup_table[Cost Item],0)))),0)</f>
        <v>0</v>
      </c>
      <c r="K1034" s="305"/>
      <c r="L1034" s="305"/>
      <c r="M1034" s="305"/>
      <c r="N1034" s="305"/>
      <c r="O1034" s="305"/>
      <c r="P1034" s="305"/>
      <c r="Q1034" s="305"/>
      <c r="R1034" s="305"/>
      <c r="S1034" s="305"/>
      <c r="T1034" s="305"/>
      <c r="U1034" s="307">
        <f t="shared" si="81"/>
        <v>0</v>
      </c>
      <c r="V1034" s="307">
        <f t="shared" si="82"/>
        <v>0</v>
      </c>
      <c r="W1034" s="307">
        <f t="shared" si="83"/>
        <v>0</v>
      </c>
      <c r="X1034" s="307">
        <f t="shared" si="84"/>
        <v>0</v>
      </c>
      <c r="Y1034" s="308">
        <f t="shared" si="85"/>
        <v>0</v>
      </c>
      <c r="Z1034" s="377">
        <f>SUM(Detailed_budget_table[[#This Row],[Y1 Total Cost Budget Line]:[Y5 Total Cost Budget Line]])</f>
        <v>0</v>
      </c>
    </row>
    <row r="1035" spans="2:26" ht="15" customHeight="1">
      <c r="B1035" s="302"/>
      <c r="C1035" s="71"/>
      <c r="D1035" s="71"/>
      <c r="E1035" s="71"/>
      <c r="F1035" s="71"/>
      <c r="G1035" s="71"/>
      <c r="H1035" s="71"/>
      <c r="I1035" s="368">
        <f>IF(Detailed_budget_table[[#This Row],[Unit Cost Available?]]="Yes",IFERROR(INDEX(unit_cost,MATCH(Detailed_budget_table[[#This Row],[Cost Item]],cost_item_lookup,0)),""),0)</f>
        <v>0</v>
      </c>
      <c r="J1035" s="368">
        <f>IF(H1035="Yes",IF(G1035="","",INDEX(cost_item_lookup_table[Cost Unit],(MATCH(G1035,cost_item_lookup_table[Cost Item],0)))),0)</f>
        <v>0</v>
      </c>
      <c r="K1035" s="305"/>
      <c r="L1035" s="305"/>
      <c r="M1035" s="305"/>
      <c r="N1035" s="305"/>
      <c r="O1035" s="305"/>
      <c r="P1035" s="305"/>
      <c r="Q1035" s="305"/>
      <c r="R1035" s="305"/>
      <c r="S1035" s="305"/>
      <c r="T1035" s="305"/>
      <c r="U1035" s="307">
        <f t="shared" si="81"/>
        <v>0</v>
      </c>
      <c r="V1035" s="307">
        <f t="shared" si="82"/>
        <v>0</v>
      </c>
      <c r="W1035" s="307">
        <f t="shared" si="83"/>
        <v>0</v>
      </c>
      <c r="X1035" s="307">
        <f t="shared" si="84"/>
        <v>0</v>
      </c>
      <c r="Y1035" s="308">
        <f t="shared" si="85"/>
        <v>0</v>
      </c>
      <c r="Z1035" s="377">
        <f>SUM(Detailed_budget_table[[#This Row],[Y1 Total Cost Budget Line]:[Y5 Total Cost Budget Line]])</f>
        <v>0</v>
      </c>
    </row>
    <row r="1036" spans="2:26" ht="15" customHeight="1">
      <c r="B1036" s="302"/>
      <c r="C1036" s="71"/>
      <c r="D1036" s="71"/>
      <c r="E1036" s="71"/>
      <c r="F1036" s="71"/>
      <c r="G1036" s="71"/>
      <c r="H1036" s="71"/>
      <c r="I1036" s="368">
        <f>IF(Detailed_budget_table[[#This Row],[Unit Cost Available?]]="Yes",IFERROR(INDEX(unit_cost,MATCH(Detailed_budget_table[[#This Row],[Cost Item]],cost_item_lookup,0)),""),0)</f>
        <v>0</v>
      </c>
      <c r="J1036" s="368">
        <f>IF(H1036="Yes",IF(G1036="","",INDEX(cost_item_lookup_table[Cost Unit],(MATCH(G1036,cost_item_lookup_table[Cost Item],0)))),0)</f>
        <v>0</v>
      </c>
      <c r="K1036" s="305"/>
      <c r="L1036" s="305"/>
      <c r="M1036" s="305"/>
      <c r="N1036" s="305"/>
      <c r="O1036" s="305"/>
      <c r="P1036" s="305"/>
      <c r="Q1036" s="305"/>
      <c r="R1036" s="305"/>
      <c r="S1036" s="305"/>
      <c r="T1036" s="305"/>
      <c r="U1036" s="307">
        <f t="shared" si="81"/>
        <v>0</v>
      </c>
      <c r="V1036" s="307">
        <f t="shared" si="82"/>
        <v>0</v>
      </c>
      <c r="W1036" s="307">
        <f t="shared" si="83"/>
        <v>0</v>
      </c>
      <c r="X1036" s="307">
        <f t="shared" si="84"/>
        <v>0</v>
      </c>
      <c r="Y1036" s="308">
        <f t="shared" si="85"/>
        <v>0</v>
      </c>
      <c r="Z1036" s="377">
        <f>SUM(Detailed_budget_table[[#This Row],[Y1 Total Cost Budget Line]:[Y5 Total Cost Budget Line]])</f>
        <v>0</v>
      </c>
    </row>
    <row r="1037" spans="2:26" ht="15" customHeight="1">
      <c r="B1037" s="302"/>
      <c r="C1037" s="71"/>
      <c r="D1037" s="71"/>
      <c r="E1037" s="71"/>
      <c r="F1037" s="71"/>
      <c r="G1037" s="71"/>
      <c r="H1037" s="71"/>
      <c r="I1037" s="368">
        <f>IF(Detailed_budget_table[[#This Row],[Unit Cost Available?]]="Yes",IFERROR(INDEX(unit_cost,MATCH(Detailed_budget_table[[#This Row],[Cost Item]],cost_item_lookup,0)),""),0)</f>
        <v>0</v>
      </c>
      <c r="J1037" s="368">
        <f>IF(H1037="Yes",IF(G1037="","",INDEX(cost_item_lookup_table[Cost Unit],(MATCH(G1037,cost_item_lookup_table[Cost Item],0)))),0)</f>
        <v>0</v>
      </c>
      <c r="K1037" s="305"/>
      <c r="L1037" s="305"/>
      <c r="M1037" s="305"/>
      <c r="N1037" s="305"/>
      <c r="O1037" s="305"/>
      <c r="P1037" s="305"/>
      <c r="Q1037" s="305"/>
      <c r="R1037" s="305"/>
      <c r="S1037" s="305"/>
      <c r="T1037" s="305"/>
      <c r="U1037" s="307">
        <f t="shared" si="81"/>
        <v>0</v>
      </c>
      <c r="V1037" s="307">
        <f t="shared" si="82"/>
        <v>0</v>
      </c>
      <c r="W1037" s="307">
        <f t="shared" si="83"/>
        <v>0</v>
      </c>
      <c r="X1037" s="307">
        <f t="shared" si="84"/>
        <v>0</v>
      </c>
      <c r="Y1037" s="308">
        <f t="shared" si="85"/>
        <v>0</v>
      </c>
      <c r="Z1037" s="377">
        <f>SUM(Detailed_budget_table[[#This Row],[Y1 Total Cost Budget Line]:[Y5 Total Cost Budget Line]])</f>
        <v>0</v>
      </c>
    </row>
    <row r="1038" spans="2:26" ht="15" customHeight="1">
      <c r="B1038" s="302"/>
      <c r="C1038" s="71"/>
      <c r="D1038" s="71"/>
      <c r="E1038" s="71"/>
      <c r="F1038" s="71"/>
      <c r="G1038" s="71"/>
      <c r="H1038" s="71"/>
      <c r="I1038" s="368">
        <f>IF(Detailed_budget_table[[#This Row],[Unit Cost Available?]]="Yes",IFERROR(INDEX(unit_cost,MATCH(Detailed_budget_table[[#This Row],[Cost Item]],cost_item_lookup,0)),""),0)</f>
        <v>0</v>
      </c>
      <c r="J1038" s="368">
        <f>IF(H1038="Yes",IF(G1038="","",INDEX(cost_item_lookup_table[Cost Unit],(MATCH(G1038,cost_item_lookup_table[Cost Item],0)))),0)</f>
        <v>0</v>
      </c>
      <c r="K1038" s="305"/>
      <c r="L1038" s="305"/>
      <c r="M1038" s="305"/>
      <c r="N1038" s="305"/>
      <c r="O1038" s="305"/>
      <c r="P1038" s="305"/>
      <c r="Q1038" s="305"/>
      <c r="R1038" s="305"/>
      <c r="S1038" s="305"/>
      <c r="T1038" s="305"/>
      <c r="U1038" s="307">
        <f t="shared" si="81"/>
        <v>0</v>
      </c>
      <c r="V1038" s="307">
        <f t="shared" si="82"/>
        <v>0</v>
      </c>
      <c r="W1038" s="307">
        <f t="shared" si="83"/>
        <v>0</v>
      </c>
      <c r="X1038" s="307">
        <f t="shared" si="84"/>
        <v>0</v>
      </c>
      <c r="Y1038" s="308">
        <f t="shared" si="85"/>
        <v>0</v>
      </c>
      <c r="Z1038" s="377">
        <f>SUM(Detailed_budget_table[[#This Row],[Y1 Total Cost Budget Line]:[Y5 Total Cost Budget Line]])</f>
        <v>0</v>
      </c>
    </row>
    <row r="1039" spans="2:26" ht="15" customHeight="1">
      <c r="B1039" s="302"/>
      <c r="C1039" s="71"/>
      <c r="D1039" s="71"/>
      <c r="E1039" s="71"/>
      <c r="F1039" s="71"/>
      <c r="G1039" s="71"/>
      <c r="H1039" s="71"/>
      <c r="I1039" s="368">
        <f>IF(Detailed_budget_table[[#This Row],[Unit Cost Available?]]="Yes",IFERROR(INDEX(unit_cost,MATCH(Detailed_budget_table[[#This Row],[Cost Item]],cost_item_lookup,0)),""),0)</f>
        <v>0</v>
      </c>
      <c r="J1039" s="368">
        <f>IF(H1039="Yes",IF(G1039="","",INDEX(cost_item_lookup_table[Cost Unit],(MATCH(G1039,cost_item_lookup_table[Cost Item],0)))),0)</f>
        <v>0</v>
      </c>
      <c r="K1039" s="305"/>
      <c r="L1039" s="305"/>
      <c r="M1039" s="305"/>
      <c r="N1039" s="305"/>
      <c r="O1039" s="305"/>
      <c r="P1039" s="305"/>
      <c r="Q1039" s="305"/>
      <c r="R1039" s="305"/>
      <c r="S1039" s="305"/>
      <c r="T1039" s="305"/>
      <c r="U1039" s="307">
        <f t="shared" si="81"/>
        <v>0</v>
      </c>
      <c r="V1039" s="307">
        <f t="shared" si="82"/>
        <v>0</v>
      </c>
      <c r="W1039" s="307">
        <f t="shared" si="83"/>
        <v>0</v>
      </c>
      <c r="X1039" s="307">
        <f t="shared" si="84"/>
        <v>0</v>
      </c>
      <c r="Y1039" s="308">
        <f t="shared" si="85"/>
        <v>0</v>
      </c>
      <c r="Z1039" s="377">
        <f>SUM(Detailed_budget_table[[#This Row],[Y1 Total Cost Budget Line]:[Y5 Total Cost Budget Line]])</f>
        <v>0</v>
      </c>
    </row>
    <row r="1040" spans="2:26" ht="15" customHeight="1">
      <c r="B1040" s="302"/>
      <c r="C1040" s="71"/>
      <c r="D1040" s="71"/>
      <c r="E1040" s="71"/>
      <c r="F1040" s="71"/>
      <c r="G1040" s="71"/>
      <c r="H1040" s="71"/>
      <c r="I1040" s="368">
        <f>IF(Detailed_budget_table[[#This Row],[Unit Cost Available?]]="Yes",IFERROR(INDEX(unit_cost,MATCH(Detailed_budget_table[[#This Row],[Cost Item]],cost_item_lookup,0)),""),0)</f>
        <v>0</v>
      </c>
      <c r="J1040" s="368">
        <f>IF(H1040="Yes",IF(G1040="","",INDEX(cost_item_lookup_table[Cost Unit],(MATCH(G1040,cost_item_lookup_table[Cost Item],0)))),0)</f>
        <v>0</v>
      </c>
      <c r="K1040" s="305"/>
      <c r="L1040" s="305"/>
      <c r="M1040" s="305"/>
      <c r="N1040" s="305"/>
      <c r="O1040" s="305"/>
      <c r="P1040" s="305"/>
      <c r="Q1040" s="305"/>
      <c r="R1040" s="305"/>
      <c r="S1040" s="305"/>
      <c r="T1040" s="305"/>
      <c r="U1040" s="307">
        <f t="shared" si="81"/>
        <v>0</v>
      </c>
      <c r="V1040" s="307">
        <f t="shared" si="82"/>
        <v>0</v>
      </c>
      <c r="W1040" s="307">
        <f t="shared" si="83"/>
        <v>0</v>
      </c>
      <c r="X1040" s="307">
        <f t="shared" si="84"/>
        <v>0</v>
      </c>
      <c r="Y1040" s="308">
        <f t="shared" si="85"/>
        <v>0</v>
      </c>
      <c r="Z1040" s="377">
        <f>SUM(Detailed_budget_table[[#This Row],[Y1 Total Cost Budget Line]:[Y5 Total Cost Budget Line]])</f>
        <v>0</v>
      </c>
    </row>
    <row r="1041" spans="2:26" ht="15" customHeight="1">
      <c r="B1041" s="302"/>
      <c r="C1041" s="71"/>
      <c r="D1041" s="71"/>
      <c r="E1041" s="71"/>
      <c r="F1041" s="71"/>
      <c r="G1041" s="71"/>
      <c r="H1041" s="71"/>
      <c r="I1041" s="368">
        <f>IF(Detailed_budget_table[[#This Row],[Unit Cost Available?]]="Yes",IFERROR(INDEX(unit_cost,MATCH(Detailed_budget_table[[#This Row],[Cost Item]],cost_item_lookup,0)),""),0)</f>
        <v>0</v>
      </c>
      <c r="J1041" s="368">
        <f>IF(H1041="Yes",IF(G1041="","",INDEX(cost_item_lookup_table[Cost Unit],(MATCH(G1041,cost_item_lookup_table[Cost Item],0)))),0)</f>
        <v>0</v>
      </c>
      <c r="K1041" s="305"/>
      <c r="L1041" s="305"/>
      <c r="M1041" s="305"/>
      <c r="N1041" s="305"/>
      <c r="O1041" s="305"/>
      <c r="P1041" s="305"/>
      <c r="Q1041" s="305"/>
      <c r="R1041" s="305"/>
      <c r="S1041" s="305"/>
      <c r="T1041" s="305"/>
      <c r="U1041" s="307">
        <f t="shared" si="81"/>
        <v>0</v>
      </c>
      <c r="V1041" s="307">
        <f t="shared" si="82"/>
        <v>0</v>
      </c>
      <c r="W1041" s="307">
        <f t="shared" si="83"/>
        <v>0</v>
      </c>
      <c r="X1041" s="307">
        <f t="shared" si="84"/>
        <v>0</v>
      </c>
      <c r="Y1041" s="308">
        <f t="shared" si="85"/>
        <v>0</v>
      </c>
      <c r="Z1041" s="377">
        <f>SUM(Detailed_budget_table[[#This Row],[Y1 Total Cost Budget Line]:[Y5 Total Cost Budget Line]])</f>
        <v>0</v>
      </c>
    </row>
    <row r="1042" spans="2:26" ht="15" customHeight="1">
      <c r="B1042" s="302"/>
      <c r="C1042" s="71"/>
      <c r="D1042" s="71"/>
      <c r="E1042" s="71"/>
      <c r="F1042" s="71"/>
      <c r="G1042" s="71"/>
      <c r="H1042" s="71"/>
      <c r="I1042" s="368">
        <f>IF(Detailed_budget_table[[#This Row],[Unit Cost Available?]]="Yes",IFERROR(INDEX(unit_cost,MATCH(Detailed_budget_table[[#This Row],[Cost Item]],cost_item_lookup,0)),""),0)</f>
        <v>0</v>
      </c>
      <c r="J1042" s="368">
        <f>IF(H1042="Yes",IF(G1042="","",INDEX(cost_item_lookup_table[Cost Unit],(MATCH(G1042,cost_item_lookup_table[Cost Item],0)))),0)</f>
        <v>0</v>
      </c>
      <c r="K1042" s="305"/>
      <c r="L1042" s="305"/>
      <c r="M1042" s="305"/>
      <c r="N1042" s="305"/>
      <c r="O1042" s="305"/>
      <c r="P1042" s="305"/>
      <c r="Q1042" s="305"/>
      <c r="R1042" s="305"/>
      <c r="S1042" s="305"/>
      <c r="T1042" s="305"/>
      <c r="U1042" s="307">
        <f t="shared" si="81"/>
        <v>0</v>
      </c>
      <c r="V1042" s="307">
        <f t="shared" si="82"/>
        <v>0</v>
      </c>
      <c r="W1042" s="307">
        <f t="shared" si="83"/>
        <v>0</v>
      </c>
      <c r="X1042" s="307">
        <f t="shared" si="84"/>
        <v>0</v>
      </c>
      <c r="Y1042" s="308">
        <f t="shared" si="85"/>
        <v>0</v>
      </c>
      <c r="Z1042" s="377">
        <f>SUM(Detailed_budget_table[[#This Row],[Y1 Total Cost Budget Line]:[Y5 Total Cost Budget Line]])</f>
        <v>0</v>
      </c>
    </row>
    <row r="1043" spans="2:26" ht="15" customHeight="1">
      <c r="B1043" s="302"/>
      <c r="C1043" s="71"/>
      <c r="D1043" s="71"/>
      <c r="E1043" s="71"/>
      <c r="F1043" s="71"/>
      <c r="G1043" s="71"/>
      <c r="H1043" s="71"/>
      <c r="I1043" s="368">
        <f>IF(Detailed_budget_table[[#This Row],[Unit Cost Available?]]="Yes",IFERROR(INDEX(unit_cost,MATCH(Detailed_budget_table[[#This Row],[Cost Item]],cost_item_lookup,0)),""),0)</f>
        <v>0</v>
      </c>
      <c r="J1043" s="368">
        <f>IF(H1043="Yes",IF(G1043="","",INDEX(cost_item_lookup_table[Cost Unit],(MATCH(G1043,cost_item_lookup_table[Cost Item],0)))),0)</f>
        <v>0</v>
      </c>
      <c r="K1043" s="305"/>
      <c r="L1043" s="305"/>
      <c r="M1043" s="305"/>
      <c r="N1043" s="305"/>
      <c r="O1043" s="305"/>
      <c r="P1043" s="305"/>
      <c r="Q1043" s="305"/>
      <c r="R1043" s="305"/>
      <c r="S1043" s="305"/>
      <c r="T1043" s="305"/>
      <c r="U1043" s="307">
        <f t="shared" si="81"/>
        <v>0</v>
      </c>
      <c r="V1043" s="307">
        <f t="shared" si="82"/>
        <v>0</v>
      </c>
      <c r="W1043" s="307">
        <f t="shared" si="83"/>
        <v>0</v>
      </c>
      <c r="X1043" s="307">
        <f t="shared" si="84"/>
        <v>0</v>
      </c>
      <c r="Y1043" s="308">
        <f t="shared" si="85"/>
        <v>0</v>
      </c>
      <c r="Z1043" s="377">
        <f>SUM(Detailed_budget_table[[#This Row],[Y1 Total Cost Budget Line]:[Y5 Total Cost Budget Line]])</f>
        <v>0</v>
      </c>
    </row>
    <row r="1044" spans="2:26" ht="15" customHeight="1">
      <c r="B1044" s="302"/>
      <c r="C1044" s="71"/>
      <c r="D1044" s="71"/>
      <c r="E1044" s="71"/>
      <c r="F1044" s="71"/>
      <c r="G1044" s="71"/>
      <c r="H1044" s="71"/>
      <c r="I1044" s="368">
        <f>IF(Detailed_budget_table[[#This Row],[Unit Cost Available?]]="Yes",IFERROR(INDEX(unit_cost,MATCH(Detailed_budget_table[[#This Row],[Cost Item]],cost_item_lookup,0)),""),0)</f>
        <v>0</v>
      </c>
      <c r="J1044" s="368">
        <f>IF(H1044="Yes",IF(G1044="","",INDEX(cost_item_lookup_table[Cost Unit],(MATCH(G1044,cost_item_lookup_table[Cost Item],0)))),0)</f>
        <v>0</v>
      </c>
      <c r="K1044" s="305"/>
      <c r="L1044" s="305"/>
      <c r="M1044" s="305"/>
      <c r="N1044" s="305"/>
      <c r="O1044" s="305"/>
      <c r="P1044" s="305"/>
      <c r="Q1044" s="305"/>
      <c r="R1044" s="305"/>
      <c r="S1044" s="305"/>
      <c r="T1044" s="305"/>
      <c r="U1044" s="307">
        <f t="shared" si="81"/>
        <v>0</v>
      </c>
      <c r="V1044" s="307">
        <f t="shared" si="82"/>
        <v>0</v>
      </c>
      <c r="W1044" s="307">
        <f t="shared" si="83"/>
        <v>0</v>
      </c>
      <c r="X1044" s="307">
        <f t="shared" si="84"/>
        <v>0</v>
      </c>
      <c r="Y1044" s="308">
        <f t="shared" si="85"/>
        <v>0</v>
      </c>
      <c r="Z1044" s="377">
        <f>SUM(Detailed_budget_table[[#This Row],[Y1 Total Cost Budget Line]:[Y5 Total Cost Budget Line]])</f>
        <v>0</v>
      </c>
    </row>
    <row r="1045" spans="2:26" ht="15" customHeight="1">
      <c r="B1045" s="302"/>
      <c r="C1045" s="71"/>
      <c r="D1045" s="71"/>
      <c r="E1045" s="71"/>
      <c r="F1045" s="71"/>
      <c r="G1045" s="71"/>
      <c r="H1045" s="71"/>
      <c r="I1045" s="368">
        <f>IF(Detailed_budget_table[[#This Row],[Unit Cost Available?]]="Yes",IFERROR(INDEX(unit_cost,MATCH(Detailed_budget_table[[#This Row],[Cost Item]],cost_item_lookup,0)),""),0)</f>
        <v>0</v>
      </c>
      <c r="J1045" s="368">
        <f>IF(H1045="Yes",IF(G1045="","",INDEX(cost_item_lookup_table[Cost Unit],(MATCH(G1045,cost_item_lookup_table[Cost Item],0)))),0)</f>
        <v>0</v>
      </c>
      <c r="K1045" s="305"/>
      <c r="L1045" s="305"/>
      <c r="M1045" s="305"/>
      <c r="N1045" s="305"/>
      <c r="O1045" s="305"/>
      <c r="P1045" s="305"/>
      <c r="Q1045" s="305"/>
      <c r="R1045" s="305"/>
      <c r="S1045" s="305"/>
      <c r="T1045" s="305"/>
      <c r="U1045" s="307">
        <f t="shared" si="81"/>
        <v>0</v>
      </c>
      <c r="V1045" s="307">
        <f t="shared" si="82"/>
        <v>0</v>
      </c>
      <c r="W1045" s="307">
        <f t="shared" si="83"/>
        <v>0</v>
      </c>
      <c r="X1045" s="307">
        <f t="shared" si="84"/>
        <v>0</v>
      </c>
      <c r="Y1045" s="308">
        <f t="shared" si="85"/>
        <v>0</v>
      </c>
      <c r="Z1045" s="377">
        <f>SUM(Detailed_budget_table[[#This Row],[Y1 Total Cost Budget Line]:[Y5 Total Cost Budget Line]])</f>
        <v>0</v>
      </c>
    </row>
    <row r="1046" spans="2:26" ht="15" customHeight="1">
      <c r="B1046" s="302"/>
      <c r="C1046" s="71"/>
      <c r="D1046" s="71"/>
      <c r="E1046" s="71"/>
      <c r="F1046" s="71"/>
      <c r="G1046" s="71"/>
      <c r="H1046" s="71"/>
      <c r="I1046" s="368">
        <f>IF(Detailed_budget_table[[#This Row],[Unit Cost Available?]]="Yes",IFERROR(INDEX(unit_cost,MATCH(Detailed_budget_table[[#This Row],[Cost Item]],cost_item_lookup,0)),""),0)</f>
        <v>0</v>
      </c>
      <c r="J1046" s="368">
        <f>IF(H1046="Yes",IF(G1046="","",INDEX(cost_item_lookup_table[Cost Unit],(MATCH(G1046,cost_item_lookup_table[Cost Item],0)))),0)</f>
        <v>0</v>
      </c>
      <c r="K1046" s="305"/>
      <c r="L1046" s="305"/>
      <c r="M1046" s="305"/>
      <c r="N1046" s="305"/>
      <c r="O1046" s="305"/>
      <c r="P1046" s="305"/>
      <c r="Q1046" s="305"/>
      <c r="R1046" s="305"/>
      <c r="S1046" s="305"/>
      <c r="T1046" s="305"/>
      <c r="U1046" s="307">
        <f t="shared" si="81"/>
        <v>0</v>
      </c>
      <c r="V1046" s="307">
        <f t="shared" si="82"/>
        <v>0</v>
      </c>
      <c r="W1046" s="307">
        <f t="shared" si="83"/>
        <v>0</v>
      </c>
      <c r="X1046" s="307">
        <f t="shared" si="84"/>
        <v>0</v>
      </c>
      <c r="Y1046" s="308">
        <f t="shared" si="85"/>
        <v>0</v>
      </c>
      <c r="Z1046" s="377">
        <f>SUM(Detailed_budget_table[[#This Row],[Y1 Total Cost Budget Line]:[Y5 Total Cost Budget Line]])</f>
        <v>0</v>
      </c>
    </row>
    <row r="1047" spans="2:26" ht="15" customHeight="1">
      <c r="B1047" s="302"/>
      <c r="C1047" s="71"/>
      <c r="D1047" s="71"/>
      <c r="E1047" s="71"/>
      <c r="F1047" s="71"/>
      <c r="G1047" s="71"/>
      <c r="H1047" s="71"/>
      <c r="I1047" s="368">
        <f>IF(Detailed_budget_table[[#This Row],[Unit Cost Available?]]="Yes",IFERROR(INDEX(unit_cost,MATCH(Detailed_budget_table[[#This Row],[Cost Item]],cost_item_lookup,0)),""),0)</f>
        <v>0</v>
      </c>
      <c r="J1047" s="368">
        <f>IF(H1047="Yes",IF(G1047="","",INDEX(cost_item_lookup_table[Cost Unit],(MATCH(G1047,cost_item_lookup_table[Cost Item],0)))),0)</f>
        <v>0</v>
      </c>
      <c r="K1047" s="305"/>
      <c r="L1047" s="305"/>
      <c r="M1047" s="305"/>
      <c r="N1047" s="305"/>
      <c r="O1047" s="305"/>
      <c r="P1047" s="305"/>
      <c r="Q1047" s="305"/>
      <c r="R1047" s="305"/>
      <c r="S1047" s="305"/>
      <c r="T1047" s="305"/>
      <c r="U1047" s="307">
        <f t="shared" si="81"/>
        <v>0</v>
      </c>
      <c r="V1047" s="307">
        <f t="shared" si="82"/>
        <v>0</v>
      </c>
      <c r="W1047" s="307">
        <f t="shared" si="83"/>
        <v>0</v>
      </c>
      <c r="X1047" s="307">
        <f t="shared" si="84"/>
        <v>0</v>
      </c>
      <c r="Y1047" s="308">
        <f t="shared" si="85"/>
        <v>0</v>
      </c>
      <c r="Z1047" s="377">
        <f>SUM(Detailed_budget_table[[#This Row],[Y1 Total Cost Budget Line]:[Y5 Total Cost Budget Line]])</f>
        <v>0</v>
      </c>
    </row>
    <row r="1048" spans="2:26" ht="15" customHeight="1">
      <c r="B1048" s="302"/>
      <c r="C1048" s="71"/>
      <c r="D1048" s="71"/>
      <c r="E1048" s="71"/>
      <c r="F1048" s="71"/>
      <c r="G1048" s="71"/>
      <c r="H1048" s="71"/>
      <c r="I1048" s="368">
        <f>IF(Detailed_budget_table[[#This Row],[Unit Cost Available?]]="Yes",IFERROR(INDEX(unit_cost,MATCH(Detailed_budget_table[[#This Row],[Cost Item]],cost_item_lookup,0)),""),0)</f>
        <v>0</v>
      </c>
      <c r="J1048" s="368">
        <f>IF(H1048="Yes",IF(G1048="","",INDEX(cost_item_lookup_table[Cost Unit],(MATCH(G1048,cost_item_lookup_table[Cost Item],0)))),0)</f>
        <v>0</v>
      </c>
      <c r="K1048" s="305"/>
      <c r="L1048" s="305"/>
      <c r="M1048" s="305"/>
      <c r="N1048" s="305"/>
      <c r="O1048" s="305"/>
      <c r="P1048" s="305"/>
      <c r="Q1048" s="305"/>
      <c r="R1048" s="305"/>
      <c r="S1048" s="305"/>
      <c r="T1048" s="305"/>
      <c r="U1048" s="307">
        <f t="shared" si="81"/>
        <v>0</v>
      </c>
      <c r="V1048" s="307">
        <f t="shared" si="82"/>
        <v>0</v>
      </c>
      <c r="W1048" s="307">
        <f t="shared" si="83"/>
        <v>0</v>
      </c>
      <c r="X1048" s="307">
        <f t="shared" si="84"/>
        <v>0</v>
      </c>
      <c r="Y1048" s="308">
        <f t="shared" si="85"/>
        <v>0</v>
      </c>
      <c r="Z1048" s="377">
        <f>SUM(Detailed_budget_table[[#This Row],[Y1 Total Cost Budget Line]:[Y5 Total Cost Budget Line]])</f>
        <v>0</v>
      </c>
    </row>
    <row r="1049" spans="2:26" ht="15" customHeight="1">
      <c r="B1049" s="302"/>
      <c r="C1049" s="71"/>
      <c r="D1049" s="71"/>
      <c r="E1049" s="71"/>
      <c r="F1049" s="71"/>
      <c r="G1049" s="71"/>
      <c r="H1049" s="71"/>
      <c r="I1049" s="368">
        <f>IF(Detailed_budget_table[[#This Row],[Unit Cost Available?]]="Yes",IFERROR(INDEX(unit_cost,MATCH(Detailed_budget_table[[#This Row],[Cost Item]],cost_item_lookup,0)),""),0)</f>
        <v>0</v>
      </c>
      <c r="J1049" s="368">
        <f>IF(H1049="Yes",IF(G1049="","",INDEX(cost_item_lookup_table[Cost Unit],(MATCH(G1049,cost_item_lookup_table[Cost Item],0)))),0)</f>
        <v>0</v>
      </c>
      <c r="K1049" s="305"/>
      <c r="L1049" s="305"/>
      <c r="M1049" s="305"/>
      <c r="N1049" s="305"/>
      <c r="O1049" s="305"/>
      <c r="P1049" s="305"/>
      <c r="Q1049" s="305"/>
      <c r="R1049" s="305"/>
      <c r="S1049" s="305"/>
      <c r="T1049" s="305"/>
      <c r="U1049" s="307">
        <f t="shared" si="81"/>
        <v>0</v>
      </c>
      <c r="V1049" s="307">
        <f t="shared" si="82"/>
        <v>0</v>
      </c>
      <c r="W1049" s="307">
        <f t="shared" si="83"/>
        <v>0</v>
      </c>
      <c r="X1049" s="307">
        <f t="shared" si="84"/>
        <v>0</v>
      </c>
      <c r="Y1049" s="308">
        <f t="shared" si="85"/>
        <v>0</v>
      </c>
      <c r="Z1049" s="377">
        <f>SUM(Detailed_budget_table[[#This Row],[Y1 Total Cost Budget Line]:[Y5 Total Cost Budget Line]])</f>
        <v>0</v>
      </c>
    </row>
    <row r="1050" spans="2:26" ht="15" customHeight="1">
      <c r="B1050" s="302"/>
      <c r="C1050" s="71"/>
      <c r="D1050" s="71"/>
      <c r="E1050" s="71"/>
      <c r="F1050" s="71"/>
      <c r="G1050" s="71"/>
      <c r="H1050" s="71"/>
      <c r="I1050" s="368">
        <f>IF(Detailed_budget_table[[#This Row],[Unit Cost Available?]]="Yes",IFERROR(INDEX(unit_cost,MATCH(Detailed_budget_table[[#This Row],[Cost Item]],cost_item_lookup,0)),""),0)</f>
        <v>0</v>
      </c>
      <c r="J1050" s="368">
        <f>IF(H1050="Yes",IF(G1050="","",INDEX(cost_item_lookup_table[Cost Unit],(MATCH(G1050,cost_item_lookup_table[Cost Item],0)))),0)</f>
        <v>0</v>
      </c>
      <c r="K1050" s="305"/>
      <c r="L1050" s="305"/>
      <c r="M1050" s="305"/>
      <c r="N1050" s="305"/>
      <c r="O1050" s="305"/>
      <c r="P1050" s="305"/>
      <c r="Q1050" s="305"/>
      <c r="R1050" s="305"/>
      <c r="S1050" s="305"/>
      <c r="T1050" s="305"/>
      <c r="U1050" s="307">
        <f t="shared" si="81"/>
        <v>0</v>
      </c>
      <c r="V1050" s="307">
        <f t="shared" si="82"/>
        <v>0</v>
      </c>
      <c r="W1050" s="307">
        <f t="shared" si="83"/>
        <v>0</v>
      </c>
      <c r="X1050" s="307">
        <f t="shared" si="84"/>
        <v>0</v>
      </c>
      <c r="Y1050" s="308">
        <f t="shared" si="85"/>
        <v>0</v>
      </c>
      <c r="Z1050" s="377">
        <f>SUM(Detailed_budget_table[[#This Row],[Y1 Total Cost Budget Line]:[Y5 Total Cost Budget Line]])</f>
        <v>0</v>
      </c>
    </row>
    <row r="1051" spans="2:26" ht="15" customHeight="1">
      <c r="B1051" s="302"/>
      <c r="C1051" s="71"/>
      <c r="D1051" s="71"/>
      <c r="E1051" s="71"/>
      <c r="F1051" s="71"/>
      <c r="G1051" s="71"/>
      <c r="H1051" s="71"/>
      <c r="I1051" s="368">
        <f>IF(Detailed_budget_table[[#This Row],[Unit Cost Available?]]="Yes",IFERROR(INDEX(unit_cost,MATCH(Detailed_budget_table[[#This Row],[Cost Item]],cost_item_lookup,0)),""),0)</f>
        <v>0</v>
      </c>
      <c r="J1051" s="368">
        <f>IF(H1051="Yes",IF(G1051="","",INDEX(cost_item_lookup_table[Cost Unit],(MATCH(G1051,cost_item_lookup_table[Cost Item],0)))),0)</f>
        <v>0</v>
      </c>
      <c r="K1051" s="305"/>
      <c r="L1051" s="305"/>
      <c r="M1051" s="305"/>
      <c r="N1051" s="305"/>
      <c r="O1051" s="305"/>
      <c r="P1051" s="305"/>
      <c r="Q1051" s="305"/>
      <c r="R1051" s="305"/>
      <c r="S1051" s="305"/>
      <c r="T1051" s="305"/>
      <c r="U1051" s="307">
        <f t="shared" si="81"/>
        <v>0</v>
      </c>
      <c r="V1051" s="307">
        <f t="shared" si="82"/>
        <v>0</v>
      </c>
      <c r="W1051" s="307">
        <f t="shared" si="83"/>
        <v>0</v>
      </c>
      <c r="X1051" s="307">
        <f t="shared" si="84"/>
        <v>0</v>
      </c>
      <c r="Y1051" s="308">
        <f t="shared" si="85"/>
        <v>0</v>
      </c>
      <c r="Z1051" s="377">
        <f>SUM(Detailed_budget_table[[#This Row],[Y1 Total Cost Budget Line]:[Y5 Total Cost Budget Line]])</f>
        <v>0</v>
      </c>
    </row>
    <row r="1052" spans="2:26" ht="15" customHeight="1">
      <c r="B1052" s="302"/>
      <c r="C1052" s="71"/>
      <c r="D1052" s="71"/>
      <c r="E1052" s="71"/>
      <c r="F1052" s="71"/>
      <c r="G1052" s="71"/>
      <c r="H1052" s="71"/>
      <c r="I1052" s="368">
        <f>IF(Detailed_budget_table[[#This Row],[Unit Cost Available?]]="Yes",IFERROR(INDEX(unit_cost,MATCH(Detailed_budget_table[[#This Row],[Cost Item]],cost_item_lookup,0)),""),0)</f>
        <v>0</v>
      </c>
      <c r="J1052" s="368">
        <f>IF(H1052="Yes",IF(G1052="","",INDEX(cost_item_lookup_table[Cost Unit],(MATCH(G1052,cost_item_lookup_table[Cost Item],0)))),0)</f>
        <v>0</v>
      </c>
      <c r="K1052" s="305"/>
      <c r="L1052" s="305"/>
      <c r="M1052" s="305"/>
      <c r="N1052" s="305"/>
      <c r="O1052" s="305"/>
      <c r="P1052" s="305"/>
      <c r="Q1052" s="305"/>
      <c r="R1052" s="305"/>
      <c r="S1052" s="305"/>
      <c r="T1052" s="305"/>
      <c r="U1052" s="307">
        <f t="shared" si="81"/>
        <v>0</v>
      </c>
      <c r="V1052" s="307">
        <f t="shared" si="82"/>
        <v>0</v>
      </c>
      <c r="W1052" s="307">
        <f t="shared" si="83"/>
        <v>0</v>
      </c>
      <c r="X1052" s="307">
        <f t="shared" si="84"/>
        <v>0</v>
      </c>
      <c r="Y1052" s="308">
        <f t="shared" si="85"/>
        <v>0</v>
      </c>
      <c r="Z1052" s="377">
        <f>SUM(Detailed_budget_table[[#This Row],[Y1 Total Cost Budget Line]:[Y5 Total Cost Budget Line]])</f>
        <v>0</v>
      </c>
    </row>
    <row r="1053" spans="2:26" ht="15" customHeight="1">
      <c r="B1053" s="302"/>
      <c r="C1053" s="71"/>
      <c r="D1053" s="71"/>
      <c r="E1053" s="71"/>
      <c r="F1053" s="71"/>
      <c r="G1053" s="71"/>
      <c r="H1053" s="71"/>
      <c r="I1053" s="368">
        <f>IF(Detailed_budget_table[[#This Row],[Unit Cost Available?]]="Yes",IFERROR(INDEX(unit_cost,MATCH(Detailed_budget_table[[#This Row],[Cost Item]],cost_item_lookup,0)),""),0)</f>
        <v>0</v>
      </c>
      <c r="J1053" s="368">
        <f>IF(H1053="Yes",IF(G1053="","",INDEX(cost_item_lookup_table[Cost Unit],(MATCH(G1053,cost_item_lookup_table[Cost Item],0)))),0)</f>
        <v>0</v>
      </c>
      <c r="K1053" s="305"/>
      <c r="L1053" s="305"/>
      <c r="M1053" s="305"/>
      <c r="N1053" s="305"/>
      <c r="O1053" s="305"/>
      <c r="P1053" s="305"/>
      <c r="Q1053" s="305"/>
      <c r="R1053" s="305"/>
      <c r="S1053" s="305"/>
      <c r="T1053" s="305"/>
      <c r="U1053" s="307">
        <f t="shared" si="81"/>
        <v>0</v>
      </c>
      <c r="V1053" s="307">
        <f t="shared" si="82"/>
        <v>0</v>
      </c>
      <c r="W1053" s="307">
        <f t="shared" si="83"/>
        <v>0</v>
      </c>
      <c r="X1053" s="307">
        <f t="shared" si="84"/>
        <v>0</v>
      </c>
      <c r="Y1053" s="308">
        <f t="shared" si="85"/>
        <v>0</v>
      </c>
      <c r="Z1053" s="377">
        <f>SUM(Detailed_budget_table[[#This Row],[Y1 Total Cost Budget Line]:[Y5 Total Cost Budget Line]])</f>
        <v>0</v>
      </c>
    </row>
    <row r="1054" spans="2:26" ht="15" customHeight="1">
      <c r="B1054" s="302"/>
      <c r="C1054" s="71"/>
      <c r="D1054" s="71"/>
      <c r="E1054" s="71"/>
      <c r="F1054" s="71"/>
      <c r="G1054" s="71"/>
      <c r="H1054" s="71"/>
      <c r="I1054" s="368">
        <f>IF(Detailed_budget_table[[#This Row],[Unit Cost Available?]]="Yes",IFERROR(INDEX(unit_cost,MATCH(Detailed_budget_table[[#This Row],[Cost Item]],cost_item_lookup,0)),""),0)</f>
        <v>0</v>
      </c>
      <c r="J1054" s="368">
        <f>IF(H1054="Yes",IF(G1054="","",INDEX(cost_item_lookup_table[Cost Unit],(MATCH(G1054,cost_item_lookup_table[Cost Item],0)))),0)</f>
        <v>0</v>
      </c>
      <c r="K1054" s="305"/>
      <c r="L1054" s="305"/>
      <c r="M1054" s="305"/>
      <c r="N1054" s="305"/>
      <c r="O1054" s="305"/>
      <c r="P1054" s="305"/>
      <c r="Q1054" s="305"/>
      <c r="R1054" s="305"/>
      <c r="S1054" s="305"/>
      <c r="T1054" s="305"/>
      <c r="U1054" s="307">
        <f t="shared" si="81"/>
        <v>0</v>
      </c>
      <c r="V1054" s="307">
        <f t="shared" si="82"/>
        <v>0</v>
      </c>
      <c r="W1054" s="307">
        <f t="shared" si="83"/>
        <v>0</v>
      </c>
      <c r="X1054" s="307">
        <f t="shared" si="84"/>
        <v>0</v>
      </c>
      <c r="Y1054" s="308">
        <f t="shared" si="85"/>
        <v>0</v>
      </c>
      <c r="Z1054" s="377">
        <f>SUM(Detailed_budget_table[[#This Row],[Y1 Total Cost Budget Line]:[Y5 Total Cost Budget Line]])</f>
        <v>0</v>
      </c>
    </row>
    <row r="1055" spans="2:26" ht="15" customHeight="1">
      <c r="B1055" s="302"/>
      <c r="C1055" s="71"/>
      <c r="D1055" s="71"/>
      <c r="E1055" s="71"/>
      <c r="F1055" s="71"/>
      <c r="G1055" s="71"/>
      <c r="H1055" s="71"/>
      <c r="I1055" s="368">
        <f>IF(Detailed_budget_table[[#This Row],[Unit Cost Available?]]="Yes",IFERROR(INDEX(unit_cost,MATCH(Detailed_budget_table[[#This Row],[Cost Item]],cost_item_lookup,0)),""),0)</f>
        <v>0</v>
      </c>
      <c r="J1055" s="368">
        <f>IF(H1055="Yes",IF(G1055="","",INDEX(cost_item_lookup_table[Cost Unit],(MATCH(G1055,cost_item_lookup_table[Cost Item],0)))),0)</f>
        <v>0</v>
      </c>
      <c r="K1055" s="305"/>
      <c r="L1055" s="305"/>
      <c r="M1055" s="305"/>
      <c r="N1055" s="305"/>
      <c r="O1055" s="305"/>
      <c r="P1055" s="305"/>
      <c r="Q1055" s="305"/>
      <c r="R1055" s="305"/>
      <c r="S1055" s="305"/>
      <c r="T1055" s="305"/>
      <c r="U1055" s="307">
        <f t="shared" si="81"/>
        <v>0</v>
      </c>
      <c r="V1055" s="307">
        <f t="shared" si="82"/>
        <v>0</v>
      </c>
      <c r="W1055" s="307">
        <f t="shared" si="83"/>
        <v>0</v>
      </c>
      <c r="X1055" s="307">
        <f t="shared" si="84"/>
        <v>0</v>
      </c>
      <c r="Y1055" s="308">
        <f t="shared" si="85"/>
        <v>0</v>
      </c>
      <c r="Z1055" s="377">
        <f>SUM(Detailed_budget_table[[#This Row],[Y1 Total Cost Budget Line]:[Y5 Total Cost Budget Line]])</f>
        <v>0</v>
      </c>
    </row>
    <row r="1056" spans="2:26" ht="15" customHeight="1">
      <c r="B1056" s="302"/>
      <c r="C1056" s="71"/>
      <c r="D1056" s="71"/>
      <c r="E1056" s="71"/>
      <c r="F1056" s="71"/>
      <c r="G1056" s="71"/>
      <c r="H1056" s="71"/>
      <c r="I1056" s="368">
        <f>IF(Detailed_budget_table[[#This Row],[Unit Cost Available?]]="Yes",IFERROR(INDEX(unit_cost,MATCH(Detailed_budget_table[[#This Row],[Cost Item]],cost_item_lookup,0)),""),0)</f>
        <v>0</v>
      </c>
      <c r="J1056" s="368">
        <f>IF(H1056="Yes",IF(G1056="","",INDEX(cost_item_lookup_table[Cost Unit],(MATCH(G1056,cost_item_lookup_table[Cost Item],0)))),0)</f>
        <v>0</v>
      </c>
      <c r="K1056" s="305"/>
      <c r="L1056" s="305"/>
      <c r="M1056" s="305"/>
      <c r="N1056" s="305"/>
      <c r="O1056" s="305"/>
      <c r="P1056" s="305"/>
      <c r="Q1056" s="305"/>
      <c r="R1056" s="305"/>
      <c r="S1056" s="305"/>
      <c r="T1056" s="305"/>
      <c r="U1056" s="307">
        <f t="shared" si="81"/>
        <v>0</v>
      </c>
      <c r="V1056" s="307">
        <f t="shared" si="82"/>
        <v>0</v>
      </c>
      <c r="W1056" s="307">
        <f t="shared" si="83"/>
        <v>0</v>
      </c>
      <c r="X1056" s="307">
        <f t="shared" si="84"/>
        <v>0</v>
      </c>
      <c r="Y1056" s="308">
        <f t="shared" si="85"/>
        <v>0</v>
      </c>
      <c r="Z1056" s="377">
        <f>SUM(Detailed_budget_table[[#This Row],[Y1 Total Cost Budget Line]:[Y5 Total Cost Budget Line]])</f>
        <v>0</v>
      </c>
    </row>
    <row r="1057" spans="2:26" ht="15" customHeight="1">
      <c r="B1057" s="302"/>
      <c r="C1057" s="71"/>
      <c r="D1057" s="71"/>
      <c r="E1057" s="71"/>
      <c r="F1057" s="71"/>
      <c r="G1057" s="71"/>
      <c r="H1057" s="71"/>
      <c r="I1057" s="368">
        <f>IF(Detailed_budget_table[[#This Row],[Unit Cost Available?]]="Yes",IFERROR(INDEX(unit_cost,MATCH(Detailed_budget_table[[#This Row],[Cost Item]],cost_item_lookup,0)),""),0)</f>
        <v>0</v>
      </c>
      <c r="J1057" s="368">
        <f>IF(H1057="Yes",IF(G1057="","",INDEX(cost_item_lookup_table[Cost Unit],(MATCH(G1057,cost_item_lookup_table[Cost Item],0)))),0)</f>
        <v>0</v>
      </c>
      <c r="K1057" s="305"/>
      <c r="L1057" s="305"/>
      <c r="M1057" s="305"/>
      <c r="N1057" s="305"/>
      <c r="O1057" s="305"/>
      <c r="P1057" s="305"/>
      <c r="Q1057" s="305"/>
      <c r="R1057" s="305"/>
      <c r="S1057" s="305"/>
      <c r="T1057" s="305"/>
      <c r="U1057" s="307">
        <f t="shared" si="81"/>
        <v>0</v>
      </c>
      <c r="V1057" s="307">
        <f t="shared" si="82"/>
        <v>0</v>
      </c>
      <c r="W1057" s="307">
        <f t="shared" si="83"/>
        <v>0</v>
      </c>
      <c r="X1057" s="307">
        <f t="shared" si="84"/>
        <v>0</v>
      </c>
      <c r="Y1057" s="308">
        <f t="shared" si="85"/>
        <v>0</v>
      </c>
      <c r="Z1057" s="377">
        <f>SUM(Detailed_budget_table[[#This Row],[Y1 Total Cost Budget Line]:[Y5 Total Cost Budget Line]])</f>
        <v>0</v>
      </c>
    </row>
    <row r="1058" spans="2:26" ht="15" customHeight="1">
      <c r="B1058" s="302"/>
      <c r="C1058" s="71"/>
      <c r="D1058" s="71"/>
      <c r="E1058" s="71"/>
      <c r="F1058" s="71"/>
      <c r="G1058" s="71"/>
      <c r="H1058" s="71"/>
      <c r="I1058" s="368">
        <f>IF(Detailed_budget_table[[#This Row],[Unit Cost Available?]]="Yes",IFERROR(INDEX(unit_cost,MATCH(Detailed_budget_table[[#This Row],[Cost Item]],cost_item_lookup,0)),""),0)</f>
        <v>0</v>
      </c>
      <c r="J1058" s="368">
        <f>IF(H1058="Yes",IF(G1058="","",INDEX(cost_item_lookup_table[Cost Unit],(MATCH(G1058,cost_item_lookup_table[Cost Item],0)))),0)</f>
        <v>0</v>
      </c>
      <c r="K1058" s="305"/>
      <c r="L1058" s="305"/>
      <c r="M1058" s="305"/>
      <c r="N1058" s="305"/>
      <c r="O1058" s="305"/>
      <c r="P1058" s="305"/>
      <c r="Q1058" s="305"/>
      <c r="R1058" s="305"/>
      <c r="S1058" s="305"/>
      <c r="T1058" s="305"/>
      <c r="U1058" s="307">
        <f t="shared" si="81"/>
        <v>0</v>
      </c>
      <c r="V1058" s="307">
        <f t="shared" si="82"/>
        <v>0</v>
      </c>
      <c r="W1058" s="307">
        <f t="shared" si="83"/>
        <v>0</v>
      </c>
      <c r="X1058" s="307">
        <f t="shared" si="84"/>
        <v>0</v>
      </c>
      <c r="Y1058" s="308">
        <f t="shared" si="85"/>
        <v>0</v>
      </c>
      <c r="Z1058" s="377">
        <f>SUM(Detailed_budget_table[[#This Row],[Y1 Total Cost Budget Line]:[Y5 Total Cost Budget Line]])</f>
        <v>0</v>
      </c>
    </row>
    <row r="1059" spans="2:26" ht="15" customHeight="1">
      <c r="B1059" s="302"/>
      <c r="C1059" s="71"/>
      <c r="D1059" s="71"/>
      <c r="E1059" s="71"/>
      <c r="F1059" s="71"/>
      <c r="G1059" s="71"/>
      <c r="H1059" s="71"/>
      <c r="I1059" s="368">
        <f>IF(Detailed_budget_table[[#This Row],[Unit Cost Available?]]="Yes",IFERROR(INDEX(unit_cost,MATCH(Detailed_budget_table[[#This Row],[Cost Item]],cost_item_lookup,0)),""),0)</f>
        <v>0</v>
      </c>
      <c r="J1059" s="368">
        <f>IF(H1059="Yes",IF(G1059="","",INDEX(cost_item_lookup_table[Cost Unit],(MATCH(G1059,cost_item_lookup_table[Cost Item],0)))),0)</f>
        <v>0</v>
      </c>
      <c r="K1059" s="305"/>
      <c r="L1059" s="305"/>
      <c r="M1059" s="305"/>
      <c r="N1059" s="305"/>
      <c r="O1059" s="305"/>
      <c r="P1059" s="305"/>
      <c r="Q1059" s="305"/>
      <c r="R1059" s="305"/>
      <c r="S1059" s="305"/>
      <c r="T1059" s="305"/>
      <c r="U1059" s="307">
        <f t="shared" si="81"/>
        <v>0</v>
      </c>
      <c r="V1059" s="307">
        <f t="shared" si="82"/>
        <v>0</v>
      </c>
      <c r="W1059" s="307">
        <f t="shared" si="83"/>
        <v>0</v>
      </c>
      <c r="X1059" s="307">
        <f t="shared" si="84"/>
        <v>0</v>
      </c>
      <c r="Y1059" s="308">
        <f t="shared" si="85"/>
        <v>0</v>
      </c>
      <c r="Z1059" s="377">
        <f>SUM(Detailed_budget_table[[#This Row],[Y1 Total Cost Budget Line]:[Y5 Total Cost Budget Line]])</f>
        <v>0</v>
      </c>
    </row>
    <row r="1060" spans="2:26" ht="15" customHeight="1">
      <c r="B1060" s="302"/>
      <c r="C1060" s="71"/>
      <c r="D1060" s="71"/>
      <c r="E1060" s="71"/>
      <c r="F1060" s="71"/>
      <c r="G1060" s="71"/>
      <c r="H1060" s="71"/>
      <c r="I1060" s="368">
        <f>IF(Detailed_budget_table[[#This Row],[Unit Cost Available?]]="Yes",IFERROR(INDEX(unit_cost,MATCH(Detailed_budget_table[[#This Row],[Cost Item]],cost_item_lookup,0)),""),0)</f>
        <v>0</v>
      </c>
      <c r="J1060" s="368">
        <f>IF(H1060="Yes",IF(G1060="","",INDEX(cost_item_lookup_table[Cost Unit],(MATCH(G1060,cost_item_lookup_table[Cost Item],0)))),0)</f>
        <v>0</v>
      </c>
      <c r="K1060" s="305"/>
      <c r="L1060" s="305"/>
      <c r="M1060" s="305"/>
      <c r="N1060" s="305"/>
      <c r="O1060" s="305"/>
      <c r="P1060" s="305"/>
      <c r="Q1060" s="305"/>
      <c r="R1060" s="305"/>
      <c r="S1060" s="305"/>
      <c r="T1060" s="305"/>
      <c r="U1060" s="307">
        <f t="shared" si="81"/>
        <v>0</v>
      </c>
      <c r="V1060" s="307">
        <f t="shared" si="82"/>
        <v>0</v>
      </c>
      <c r="W1060" s="307">
        <f t="shared" si="83"/>
        <v>0</v>
      </c>
      <c r="X1060" s="307">
        <f t="shared" si="84"/>
        <v>0</v>
      </c>
      <c r="Y1060" s="308">
        <f t="shared" si="85"/>
        <v>0</v>
      </c>
      <c r="Z1060" s="377">
        <f>SUM(Detailed_budget_table[[#This Row],[Y1 Total Cost Budget Line]:[Y5 Total Cost Budget Line]])</f>
        <v>0</v>
      </c>
    </row>
    <row r="1061" spans="2:26" ht="15" customHeight="1">
      <c r="B1061" s="302"/>
      <c r="C1061" s="71"/>
      <c r="D1061" s="71"/>
      <c r="E1061" s="71"/>
      <c r="F1061" s="71"/>
      <c r="G1061" s="71"/>
      <c r="H1061" s="71"/>
      <c r="I1061" s="368">
        <f>IF(Detailed_budget_table[[#This Row],[Unit Cost Available?]]="Yes",IFERROR(INDEX(unit_cost,MATCH(Detailed_budget_table[[#This Row],[Cost Item]],cost_item_lookup,0)),""),0)</f>
        <v>0</v>
      </c>
      <c r="J1061" s="368">
        <f>IF(H1061="Yes",IF(G1061="","",INDEX(cost_item_lookup_table[Cost Unit],(MATCH(G1061,cost_item_lookup_table[Cost Item],0)))),0)</f>
        <v>0</v>
      </c>
      <c r="K1061" s="305"/>
      <c r="L1061" s="305"/>
      <c r="M1061" s="305"/>
      <c r="N1061" s="305"/>
      <c r="O1061" s="305"/>
      <c r="P1061" s="305"/>
      <c r="Q1061" s="305"/>
      <c r="R1061" s="305"/>
      <c r="S1061" s="305"/>
      <c r="T1061" s="305"/>
      <c r="U1061" s="307">
        <f t="shared" si="81"/>
        <v>0</v>
      </c>
      <c r="V1061" s="307">
        <f t="shared" si="82"/>
        <v>0</v>
      </c>
      <c r="W1061" s="307">
        <f t="shared" si="83"/>
        <v>0</v>
      </c>
      <c r="X1061" s="307">
        <f t="shared" si="84"/>
        <v>0</v>
      </c>
      <c r="Y1061" s="308">
        <f t="shared" si="85"/>
        <v>0</v>
      </c>
      <c r="Z1061" s="377">
        <f>SUM(Detailed_budget_table[[#This Row],[Y1 Total Cost Budget Line]:[Y5 Total Cost Budget Line]])</f>
        <v>0</v>
      </c>
    </row>
    <row r="1062" spans="2:26" ht="15" customHeight="1">
      <c r="B1062" s="302"/>
      <c r="C1062" s="71"/>
      <c r="D1062" s="71"/>
      <c r="E1062" s="71"/>
      <c r="F1062" s="71"/>
      <c r="G1062" s="71"/>
      <c r="H1062" s="71"/>
      <c r="I1062" s="368">
        <f>IF(Detailed_budget_table[[#This Row],[Unit Cost Available?]]="Yes",IFERROR(INDEX(unit_cost,MATCH(Detailed_budget_table[[#This Row],[Cost Item]],cost_item_lookup,0)),""),0)</f>
        <v>0</v>
      </c>
      <c r="J1062" s="368">
        <f>IF(H1062="Yes",IF(G1062="","",INDEX(cost_item_lookup_table[Cost Unit],(MATCH(G1062,cost_item_lookup_table[Cost Item],0)))),0)</f>
        <v>0</v>
      </c>
      <c r="K1062" s="305"/>
      <c r="L1062" s="305"/>
      <c r="M1062" s="305"/>
      <c r="N1062" s="305"/>
      <c r="O1062" s="305"/>
      <c r="P1062" s="305"/>
      <c r="Q1062" s="305"/>
      <c r="R1062" s="305"/>
      <c r="S1062" s="305"/>
      <c r="T1062" s="305"/>
      <c r="U1062" s="307">
        <f t="shared" si="81"/>
        <v>0</v>
      </c>
      <c r="V1062" s="307">
        <f t="shared" si="82"/>
        <v>0</v>
      </c>
      <c r="W1062" s="307">
        <f t="shared" si="83"/>
        <v>0</v>
      </c>
      <c r="X1062" s="307">
        <f t="shared" si="84"/>
        <v>0</v>
      </c>
      <c r="Y1062" s="308">
        <f t="shared" si="85"/>
        <v>0</v>
      </c>
      <c r="Z1062" s="377">
        <f>SUM(Detailed_budget_table[[#This Row],[Y1 Total Cost Budget Line]:[Y5 Total Cost Budget Line]])</f>
        <v>0</v>
      </c>
    </row>
    <row r="1063" spans="2:26" ht="15" customHeight="1">
      <c r="B1063" s="302"/>
      <c r="C1063" s="71"/>
      <c r="D1063" s="71"/>
      <c r="E1063" s="71"/>
      <c r="F1063" s="71"/>
      <c r="G1063" s="71"/>
      <c r="H1063" s="71"/>
      <c r="I1063" s="368">
        <f>IF(Detailed_budget_table[[#This Row],[Unit Cost Available?]]="Yes",IFERROR(INDEX(unit_cost,MATCH(Detailed_budget_table[[#This Row],[Cost Item]],cost_item_lookup,0)),""),0)</f>
        <v>0</v>
      </c>
      <c r="J1063" s="368">
        <f>IF(H1063="Yes",IF(G1063="","",INDEX(cost_item_lookup_table[Cost Unit],(MATCH(G1063,cost_item_lookup_table[Cost Item],0)))),0)</f>
        <v>0</v>
      </c>
      <c r="K1063" s="305"/>
      <c r="L1063" s="305"/>
      <c r="M1063" s="305"/>
      <c r="N1063" s="305"/>
      <c r="O1063" s="305"/>
      <c r="P1063" s="305"/>
      <c r="Q1063" s="305"/>
      <c r="R1063" s="305"/>
      <c r="S1063" s="305"/>
      <c r="T1063" s="305"/>
      <c r="U1063" s="307">
        <f t="shared" si="81"/>
        <v>0</v>
      </c>
      <c r="V1063" s="307">
        <f t="shared" si="82"/>
        <v>0</v>
      </c>
      <c r="W1063" s="307">
        <f t="shared" si="83"/>
        <v>0</v>
      </c>
      <c r="X1063" s="307">
        <f t="shared" si="84"/>
        <v>0</v>
      </c>
      <c r="Y1063" s="308">
        <f t="shared" si="85"/>
        <v>0</v>
      </c>
      <c r="Z1063" s="377">
        <f>SUM(Detailed_budget_table[[#This Row],[Y1 Total Cost Budget Line]:[Y5 Total Cost Budget Line]])</f>
        <v>0</v>
      </c>
    </row>
    <row r="1064" spans="2:26" ht="15" customHeight="1">
      <c r="B1064" s="302"/>
      <c r="C1064" s="71"/>
      <c r="D1064" s="71"/>
      <c r="E1064" s="71"/>
      <c r="F1064" s="71"/>
      <c r="G1064" s="71"/>
      <c r="H1064" s="71"/>
      <c r="I1064" s="368">
        <f>IF(Detailed_budget_table[[#This Row],[Unit Cost Available?]]="Yes",IFERROR(INDEX(unit_cost,MATCH(Detailed_budget_table[[#This Row],[Cost Item]],cost_item_lookup,0)),""),0)</f>
        <v>0</v>
      </c>
      <c r="J1064" s="368">
        <f>IF(H1064="Yes",IF(G1064="","",INDEX(cost_item_lookup_table[Cost Unit],(MATCH(G1064,cost_item_lookup_table[Cost Item],0)))),0)</f>
        <v>0</v>
      </c>
      <c r="K1064" s="305"/>
      <c r="L1064" s="305"/>
      <c r="M1064" s="305"/>
      <c r="N1064" s="305"/>
      <c r="O1064" s="305"/>
      <c r="P1064" s="305"/>
      <c r="Q1064" s="305"/>
      <c r="R1064" s="305"/>
      <c r="S1064" s="305"/>
      <c r="T1064" s="305"/>
      <c r="U1064" s="307">
        <f t="shared" si="81"/>
        <v>0</v>
      </c>
      <c r="V1064" s="307">
        <f t="shared" si="82"/>
        <v>0</v>
      </c>
      <c r="W1064" s="307">
        <f t="shared" si="83"/>
        <v>0</v>
      </c>
      <c r="X1064" s="307">
        <f t="shared" si="84"/>
        <v>0</v>
      </c>
      <c r="Y1064" s="308">
        <f t="shared" si="85"/>
        <v>0</v>
      </c>
      <c r="Z1064" s="377">
        <f>SUM(Detailed_budget_table[[#This Row],[Y1 Total Cost Budget Line]:[Y5 Total Cost Budget Line]])</f>
        <v>0</v>
      </c>
    </row>
    <row r="1065" spans="2:26" ht="15" customHeight="1">
      <c r="B1065" s="302"/>
      <c r="C1065" s="71"/>
      <c r="D1065" s="71"/>
      <c r="E1065" s="71"/>
      <c r="F1065" s="71"/>
      <c r="G1065" s="71"/>
      <c r="H1065" s="71"/>
      <c r="I1065" s="368">
        <f>IF(Detailed_budget_table[[#This Row],[Unit Cost Available?]]="Yes",IFERROR(INDEX(unit_cost,MATCH(Detailed_budget_table[[#This Row],[Cost Item]],cost_item_lookup,0)),""),0)</f>
        <v>0</v>
      </c>
      <c r="J1065" s="368">
        <f>IF(H1065="Yes",IF(G1065="","",INDEX(cost_item_lookup_table[Cost Unit],(MATCH(G1065,cost_item_lookup_table[Cost Item],0)))),0)</f>
        <v>0</v>
      </c>
      <c r="K1065" s="305"/>
      <c r="L1065" s="305"/>
      <c r="M1065" s="305"/>
      <c r="N1065" s="305"/>
      <c r="O1065" s="305"/>
      <c r="P1065" s="305"/>
      <c r="Q1065" s="305"/>
      <c r="R1065" s="305"/>
      <c r="S1065" s="305"/>
      <c r="T1065" s="305"/>
      <c r="U1065" s="307">
        <f t="shared" si="81"/>
        <v>0</v>
      </c>
      <c r="V1065" s="307">
        <f t="shared" si="82"/>
        <v>0</v>
      </c>
      <c r="W1065" s="307">
        <f t="shared" si="83"/>
        <v>0</v>
      </c>
      <c r="X1065" s="307">
        <f t="shared" si="84"/>
        <v>0</v>
      </c>
      <c r="Y1065" s="308">
        <f t="shared" si="85"/>
        <v>0</v>
      </c>
      <c r="Z1065" s="377">
        <f>SUM(Detailed_budget_table[[#This Row],[Y1 Total Cost Budget Line]:[Y5 Total Cost Budget Line]])</f>
        <v>0</v>
      </c>
    </row>
    <row r="1066" spans="2:26" ht="15" customHeight="1">
      <c r="B1066" s="302"/>
      <c r="C1066" s="71"/>
      <c r="D1066" s="71"/>
      <c r="E1066" s="71"/>
      <c r="F1066" s="71"/>
      <c r="G1066" s="71"/>
      <c r="H1066" s="71"/>
      <c r="I1066" s="368">
        <f>IF(Detailed_budget_table[[#This Row],[Unit Cost Available?]]="Yes",IFERROR(INDEX(unit_cost,MATCH(Detailed_budget_table[[#This Row],[Cost Item]],cost_item_lookup,0)),""),0)</f>
        <v>0</v>
      </c>
      <c r="J1066" s="368">
        <f>IF(H1066="Yes",IF(G1066="","",INDEX(cost_item_lookup_table[Cost Unit],(MATCH(G1066,cost_item_lookup_table[Cost Item],0)))),0)</f>
        <v>0</v>
      </c>
      <c r="K1066" s="305"/>
      <c r="L1066" s="305"/>
      <c r="M1066" s="305"/>
      <c r="N1066" s="305"/>
      <c r="O1066" s="305"/>
      <c r="P1066" s="305"/>
      <c r="Q1066" s="305"/>
      <c r="R1066" s="305"/>
      <c r="S1066" s="305"/>
      <c r="T1066" s="305"/>
      <c r="U1066" s="307">
        <f t="shared" si="81"/>
        <v>0</v>
      </c>
      <c r="V1066" s="307">
        <f t="shared" si="82"/>
        <v>0</v>
      </c>
      <c r="W1066" s="307">
        <f t="shared" si="83"/>
        <v>0</v>
      </c>
      <c r="X1066" s="307">
        <f t="shared" si="84"/>
        <v>0</v>
      </c>
      <c r="Y1066" s="308">
        <f t="shared" si="85"/>
        <v>0</v>
      </c>
      <c r="Z1066" s="377">
        <f>SUM(Detailed_budget_table[[#This Row],[Y1 Total Cost Budget Line]:[Y5 Total Cost Budget Line]])</f>
        <v>0</v>
      </c>
    </row>
    <row r="1067" spans="2:26" ht="15" customHeight="1">
      <c r="B1067" s="302"/>
      <c r="C1067" s="71"/>
      <c r="D1067" s="71"/>
      <c r="E1067" s="71"/>
      <c r="F1067" s="71"/>
      <c r="G1067" s="71"/>
      <c r="H1067" s="71"/>
      <c r="I1067" s="368">
        <f>IF(Detailed_budget_table[[#This Row],[Unit Cost Available?]]="Yes",IFERROR(INDEX(unit_cost,MATCH(Detailed_budget_table[[#This Row],[Cost Item]],cost_item_lookup,0)),""),0)</f>
        <v>0</v>
      </c>
      <c r="J1067" s="368">
        <f>IF(H1067="Yes",IF(G1067="","",INDEX(cost_item_lookup_table[Cost Unit],(MATCH(G1067,cost_item_lookup_table[Cost Item],0)))),0)</f>
        <v>0</v>
      </c>
      <c r="K1067" s="305"/>
      <c r="L1067" s="305"/>
      <c r="M1067" s="305"/>
      <c r="N1067" s="305"/>
      <c r="O1067" s="305"/>
      <c r="P1067" s="305"/>
      <c r="Q1067" s="305"/>
      <c r="R1067" s="305"/>
      <c r="S1067" s="305"/>
      <c r="T1067" s="305"/>
      <c r="U1067" s="307">
        <f t="shared" si="81"/>
        <v>0</v>
      </c>
      <c r="V1067" s="307">
        <f t="shared" si="82"/>
        <v>0</v>
      </c>
      <c r="W1067" s="307">
        <f t="shared" si="83"/>
        <v>0</v>
      </c>
      <c r="X1067" s="307">
        <f t="shared" si="84"/>
        <v>0</v>
      </c>
      <c r="Y1067" s="308">
        <f t="shared" si="85"/>
        <v>0</v>
      </c>
      <c r="Z1067" s="377">
        <f>SUM(Detailed_budget_table[[#This Row],[Y1 Total Cost Budget Line]:[Y5 Total Cost Budget Line]])</f>
        <v>0</v>
      </c>
    </row>
    <row r="1068" spans="2:26" ht="15" customHeight="1">
      <c r="B1068" s="302"/>
      <c r="C1068" s="71"/>
      <c r="D1068" s="71"/>
      <c r="E1068" s="71"/>
      <c r="F1068" s="71"/>
      <c r="G1068" s="71"/>
      <c r="H1068" s="71"/>
      <c r="I1068" s="368">
        <f>IF(Detailed_budget_table[[#This Row],[Unit Cost Available?]]="Yes",IFERROR(INDEX(unit_cost,MATCH(Detailed_budget_table[[#This Row],[Cost Item]],cost_item_lookup,0)),""),0)</f>
        <v>0</v>
      </c>
      <c r="J1068" s="368">
        <f>IF(H1068="Yes",IF(G1068="","",INDEX(cost_item_lookup_table[Cost Unit],(MATCH(G1068,cost_item_lookup_table[Cost Item],0)))),0)</f>
        <v>0</v>
      </c>
      <c r="K1068" s="305"/>
      <c r="L1068" s="305"/>
      <c r="M1068" s="305"/>
      <c r="N1068" s="305"/>
      <c r="O1068" s="305"/>
      <c r="P1068" s="305"/>
      <c r="Q1068" s="305"/>
      <c r="R1068" s="305"/>
      <c r="S1068" s="305"/>
      <c r="T1068" s="305"/>
      <c r="U1068" s="307">
        <f t="shared" si="81"/>
        <v>0</v>
      </c>
      <c r="V1068" s="307">
        <f t="shared" si="82"/>
        <v>0</v>
      </c>
      <c r="W1068" s="307">
        <f t="shared" si="83"/>
        <v>0</v>
      </c>
      <c r="X1068" s="307">
        <f t="shared" si="84"/>
        <v>0</v>
      </c>
      <c r="Y1068" s="308">
        <f t="shared" si="85"/>
        <v>0</v>
      </c>
      <c r="Z1068" s="377">
        <f>SUM(Detailed_budget_table[[#This Row],[Y1 Total Cost Budget Line]:[Y5 Total Cost Budget Line]])</f>
        <v>0</v>
      </c>
    </row>
    <row r="1069" spans="2:26" ht="15" customHeight="1">
      <c r="B1069" s="302"/>
      <c r="C1069" s="71"/>
      <c r="D1069" s="71"/>
      <c r="E1069" s="71"/>
      <c r="F1069" s="71"/>
      <c r="G1069" s="71"/>
      <c r="H1069" s="71"/>
      <c r="I1069" s="368">
        <f>IF(Detailed_budget_table[[#This Row],[Unit Cost Available?]]="Yes",IFERROR(INDEX(unit_cost,MATCH(Detailed_budget_table[[#This Row],[Cost Item]],cost_item_lookup,0)),""),0)</f>
        <v>0</v>
      </c>
      <c r="J1069" s="368">
        <f>IF(H1069="Yes",IF(G1069="","",INDEX(cost_item_lookup_table[Cost Unit],(MATCH(G1069,cost_item_lookup_table[Cost Item],0)))),0)</f>
        <v>0</v>
      </c>
      <c r="K1069" s="305"/>
      <c r="L1069" s="305"/>
      <c r="M1069" s="305"/>
      <c r="N1069" s="305"/>
      <c r="O1069" s="305"/>
      <c r="P1069" s="305"/>
      <c r="Q1069" s="305"/>
      <c r="R1069" s="305"/>
      <c r="S1069" s="305"/>
      <c r="T1069" s="305"/>
      <c r="U1069" s="307">
        <f t="shared" si="81"/>
        <v>0</v>
      </c>
      <c r="V1069" s="307">
        <f t="shared" si="82"/>
        <v>0</v>
      </c>
      <c r="W1069" s="307">
        <f t="shared" si="83"/>
        <v>0</v>
      </c>
      <c r="X1069" s="307">
        <f t="shared" si="84"/>
        <v>0</v>
      </c>
      <c r="Y1069" s="308">
        <f t="shared" si="85"/>
        <v>0</v>
      </c>
      <c r="Z1069" s="377">
        <f>SUM(Detailed_budget_table[[#This Row],[Y1 Total Cost Budget Line]:[Y5 Total Cost Budget Line]])</f>
        <v>0</v>
      </c>
    </row>
    <row r="1070" spans="2:26" ht="15" customHeight="1">
      <c r="B1070" s="302"/>
      <c r="C1070" s="71"/>
      <c r="D1070" s="71"/>
      <c r="E1070" s="71"/>
      <c r="F1070" s="71"/>
      <c r="G1070" s="71"/>
      <c r="H1070" s="71"/>
      <c r="I1070" s="368">
        <f>IF(Detailed_budget_table[[#This Row],[Unit Cost Available?]]="Yes",IFERROR(INDEX(unit_cost,MATCH(Detailed_budget_table[[#This Row],[Cost Item]],cost_item_lookup,0)),""),0)</f>
        <v>0</v>
      </c>
      <c r="J1070" s="368">
        <f>IF(H1070="Yes",IF(G1070="","",INDEX(cost_item_lookup_table[Cost Unit],(MATCH(G1070,cost_item_lookup_table[Cost Item],0)))),0)</f>
        <v>0</v>
      </c>
      <c r="K1070" s="305"/>
      <c r="L1070" s="305"/>
      <c r="M1070" s="305"/>
      <c r="N1070" s="305"/>
      <c r="O1070" s="305"/>
      <c r="P1070" s="305"/>
      <c r="Q1070" s="305"/>
      <c r="R1070" s="305"/>
      <c r="S1070" s="305"/>
      <c r="T1070" s="305"/>
      <c r="U1070" s="307">
        <f t="shared" si="81"/>
        <v>0</v>
      </c>
      <c r="V1070" s="307">
        <f t="shared" si="82"/>
        <v>0</v>
      </c>
      <c r="W1070" s="307">
        <f t="shared" si="83"/>
        <v>0</v>
      </c>
      <c r="X1070" s="307">
        <f t="shared" si="84"/>
        <v>0</v>
      </c>
      <c r="Y1070" s="308">
        <f t="shared" si="85"/>
        <v>0</v>
      </c>
      <c r="Z1070" s="377">
        <f>SUM(Detailed_budget_table[[#This Row],[Y1 Total Cost Budget Line]:[Y5 Total Cost Budget Line]])</f>
        <v>0</v>
      </c>
    </row>
    <row r="1071" spans="2:26" ht="15" customHeight="1">
      <c r="B1071" s="302"/>
      <c r="C1071" s="71"/>
      <c r="D1071" s="71"/>
      <c r="E1071" s="71"/>
      <c r="F1071" s="71"/>
      <c r="G1071" s="71"/>
      <c r="H1071" s="71"/>
      <c r="I1071" s="368">
        <f>IF(Detailed_budget_table[[#This Row],[Unit Cost Available?]]="Yes",IFERROR(INDEX(unit_cost,MATCH(Detailed_budget_table[[#This Row],[Cost Item]],cost_item_lookup,0)),""),0)</f>
        <v>0</v>
      </c>
      <c r="J1071" s="368">
        <f>IF(H1071="Yes",IF(G1071="","",INDEX(cost_item_lookup_table[Cost Unit],(MATCH(G1071,cost_item_lookup_table[Cost Item],0)))),0)</f>
        <v>0</v>
      </c>
      <c r="K1071" s="305"/>
      <c r="L1071" s="305"/>
      <c r="M1071" s="305"/>
      <c r="N1071" s="305"/>
      <c r="O1071" s="305"/>
      <c r="P1071" s="305"/>
      <c r="Q1071" s="305"/>
      <c r="R1071" s="305"/>
      <c r="S1071" s="305"/>
      <c r="T1071" s="305"/>
      <c r="U1071" s="307">
        <f t="shared" si="81"/>
        <v>0</v>
      </c>
      <c r="V1071" s="307">
        <f t="shared" si="82"/>
        <v>0</v>
      </c>
      <c r="W1071" s="307">
        <f t="shared" si="83"/>
        <v>0</v>
      </c>
      <c r="X1071" s="307">
        <f t="shared" si="84"/>
        <v>0</v>
      </c>
      <c r="Y1071" s="308">
        <f t="shared" si="85"/>
        <v>0</v>
      </c>
      <c r="Z1071" s="377">
        <f>SUM(Detailed_budget_table[[#This Row],[Y1 Total Cost Budget Line]:[Y5 Total Cost Budget Line]])</f>
        <v>0</v>
      </c>
    </row>
    <row r="1072" spans="2:26" ht="15" customHeight="1">
      <c r="B1072" s="302"/>
      <c r="C1072" s="71"/>
      <c r="D1072" s="71"/>
      <c r="E1072" s="71"/>
      <c r="F1072" s="71"/>
      <c r="G1072" s="71"/>
      <c r="H1072" s="71"/>
      <c r="I1072" s="368">
        <f>IF(Detailed_budget_table[[#This Row],[Unit Cost Available?]]="Yes",IFERROR(INDEX(unit_cost,MATCH(Detailed_budget_table[[#This Row],[Cost Item]],cost_item_lookup,0)),""),0)</f>
        <v>0</v>
      </c>
      <c r="J1072" s="368">
        <f>IF(H1072="Yes",IF(G1072="","",INDEX(cost_item_lookup_table[Cost Unit],(MATCH(G1072,cost_item_lookup_table[Cost Item],0)))),0)</f>
        <v>0</v>
      </c>
      <c r="K1072" s="305"/>
      <c r="L1072" s="305"/>
      <c r="M1072" s="305"/>
      <c r="N1072" s="305"/>
      <c r="O1072" s="305"/>
      <c r="P1072" s="305"/>
      <c r="Q1072" s="305"/>
      <c r="R1072" s="305"/>
      <c r="S1072" s="305"/>
      <c r="T1072" s="305"/>
      <c r="U1072" s="307">
        <f t="shared" si="81"/>
        <v>0</v>
      </c>
      <c r="V1072" s="307">
        <f t="shared" si="82"/>
        <v>0</v>
      </c>
      <c r="W1072" s="307">
        <f t="shared" si="83"/>
        <v>0</v>
      </c>
      <c r="X1072" s="307">
        <f t="shared" si="84"/>
        <v>0</v>
      </c>
      <c r="Y1072" s="308">
        <f t="shared" si="85"/>
        <v>0</v>
      </c>
      <c r="Z1072" s="377">
        <f>SUM(Detailed_budget_table[[#This Row],[Y1 Total Cost Budget Line]:[Y5 Total Cost Budget Line]])</f>
        <v>0</v>
      </c>
    </row>
    <row r="1073" spans="2:26" ht="15" customHeight="1">
      <c r="B1073" s="302"/>
      <c r="C1073" s="71"/>
      <c r="D1073" s="71"/>
      <c r="E1073" s="71"/>
      <c r="F1073" s="71"/>
      <c r="G1073" s="71"/>
      <c r="H1073" s="71"/>
      <c r="I1073" s="368">
        <f>IF(Detailed_budget_table[[#This Row],[Unit Cost Available?]]="Yes",IFERROR(INDEX(unit_cost,MATCH(Detailed_budget_table[[#This Row],[Cost Item]],cost_item_lookup,0)),""),0)</f>
        <v>0</v>
      </c>
      <c r="J1073" s="368">
        <f>IF(H1073="Yes",IF(G1073="","",INDEX(cost_item_lookup_table[Cost Unit],(MATCH(G1073,cost_item_lookup_table[Cost Item],0)))),0)</f>
        <v>0</v>
      </c>
      <c r="K1073" s="305"/>
      <c r="L1073" s="305"/>
      <c r="M1073" s="305"/>
      <c r="N1073" s="305"/>
      <c r="O1073" s="305"/>
      <c r="P1073" s="305"/>
      <c r="Q1073" s="305"/>
      <c r="R1073" s="305"/>
      <c r="S1073" s="305"/>
      <c r="T1073" s="305"/>
      <c r="U1073" s="307">
        <f t="shared" si="81"/>
        <v>0</v>
      </c>
      <c r="V1073" s="307">
        <f t="shared" si="82"/>
        <v>0</v>
      </c>
      <c r="W1073" s="307">
        <f t="shared" si="83"/>
        <v>0</v>
      </c>
      <c r="X1073" s="307">
        <f t="shared" si="84"/>
        <v>0</v>
      </c>
      <c r="Y1073" s="308">
        <f t="shared" si="85"/>
        <v>0</v>
      </c>
      <c r="Z1073" s="377">
        <f>SUM(Detailed_budget_table[[#This Row],[Y1 Total Cost Budget Line]:[Y5 Total Cost Budget Line]])</f>
        <v>0</v>
      </c>
    </row>
    <row r="1074" spans="2:26" ht="15" customHeight="1">
      <c r="B1074" s="302"/>
      <c r="C1074" s="71"/>
      <c r="D1074" s="71"/>
      <c r="E1074" s="71"/>
      <c r="F1074" s="71"/>
      <c r="G1074" s="71"/>
      <c r="H1074" s="71"/>
      <c r="I1074" s="368">
        <f>IF(Detailed_budget_table[[#This Row],[Unit Cost Available?]]="Yes",IFERROR(INDEX(unit_cost,MATCH(Detailed_budget_table[[#This Row],[Cost Item]],cost_item_lookup,0)),""),0)</f>
        <v>0</v>
      </c>
      <c r="J1074" s="368">
        <f>IF(H1074="Yes",IF(G1074="","",INDEX(cost_item_lookup_table[Cost Unit],(MATCH(G1074,cost_item_lookup_table[Cost Item],0)))),0)</f>
        <v>0</v>
      </c>
      <c r="K1074" s="305"/>
      <c r="L1074" s="305"/>
      <c r="M1074" s="305"/>
      <c r="N1074" s="305"/>
      <c r="O1074" s="305"/>
      <c r="P1074" s="305"/>
      <c r="Q1074" s="305"/>
      <c r="R1074" s="305"/>
      <c r="S1074" s="305"/>
      <c r="T1074" s="305"/>
      <c r="U1074" s="307">
        <f t="shared" si="81"/>
        <v>0</v>
      </c>
      <c r="V1074" s="307">
        <f t="shared" si="82"/>
        <v>0</v>
      </c>
      <c r="W1074" s="307">
        <f t="shared" si="83"/>
        <v>0</v>
      </c>
      <c r="X1074" s="307">
        <f t="shared" si="84"/>
        <v>0</v>
      </c>
      <c r="Y1074" s="308">
        <f t="shared" si="85"/>
        <v>0</v>
      </c>
      <c r="Z1074" s="377">
        <f>SUM(Detailed_budget_table[[#This Row],[Y1 Total Cost Budget Line]:[Y5 Total Cost Budget Line]])</f>
        <v>0</v>
      </c>
    </row>
    <row r="1075" spans="2:26" ht="15" customHeight="1">
      <c r="B1075" s="302"/>
      <c r="C1075" s="71"/>
      <c r="D1075" s="71"/>
      <c r="E1075" s="71"/>
      <c r="F1075" s="71"/>
      <c r="G1075" s="71"/>
      <c r="H1075" s="71"/>
      <c r="I1075" s="368">
        <f>IF(Detailed_budget_table[[#This Row],[Unit Cost Available?]]="Yes",IFERROR(INDEX(unit_cost,MATCH(Detailed_budget_table[[#This Row],[Cost Item]],cost_item_lookup,0)),""),0)</f>
        <v>0</v>
      </c>
      <c r="J1075" s="368">
        <f>IF(H1075="Yes",IF(G1075="","",INDEX(cost_item_lookup_table[Cost Unit],(MATCH(G1075,cost_item_lookup_table[Cost Item],0)))),0)</f>
        <v>0</v>
      </c>
      <c r="K1075" s="305"/>
      <c r="L1075" s="305"/>
      <c r="M1075" s="305"/>
      <c r="N1075" s="305"/>
      <c r="O1075" s="305"/>
      <c r="P1075" s="305"/>
      <c r="Q1075" s="305"/>
      <c r="R1075" s="305"/>
      <c r="S1075" s="305"/>
      <c r="T1075" s="305"/>
      <c r="U1075" s="307">
        <f t="shared" si="81"/>
        <v>0</v>
      </c>
      <c r="V1075" s="307">
        <f t="shared" si="82"/>
        <v>0</v>
      </c>
      <c r="W1075" s="307">
        <f t="shared" si="83"/>
        <v>0</v>
      </c>
      <c r="X1075" s="307">
        <f t="shared" si="84"/>
        <v>0</v>
      </c>
      <c r="Y1075" s="308">
        <f t="shared" si="85"/>
        <v>0</v>
      </c>
      <c r="Z1075" s="377">
        <f>SUM(Detailed_budget_table[[#This Row],[Y1 Total Cost Budget Line]:[Y5 Total Cost Budget Line]])</f>
        <v>0</v>
      </c>
    </row>
    <row r="1076" spans="2:26" ht="15" customHeight="1">
      <c r="B1076" s="302"/>
      <c r="C1076" s="71"/>
      <c r="D1076" s="71"/>
      <c r="E1076" s="71"/>
      <c r="F1076" s="71"/>
      <c r="G1076" s="71"/>
      <c r="H1076" s="71"/>
      <c r="I1076" s="368">
        <f>IF(Detailed_budget_table[[#This Row],[Unit Cost Available?]]="Yes",IFERROR(INDEX(unit_cost,MATCH(Detailed_budget_table[[#This Row],[Cost Item]],cost_item_lookup,0)),""),0)</f>
        <v>0</v>
      </c>
      <c r="J1076" s="368">
        <f>IF(H1076="Yes",IF(G1076="","",INDEX(cost_item_lookup_table[Cost Unit],(MATCH(G1076,cost_item_lookup_table[Cost Item],0)))),0)</f>
        <v>0</v>
      </c>
      <c r="K1076" s="305"/>
      <c r="L1076" s="305"/>
      <c r="M1076" s="305"/>
      <c r="N1076" s="305"/>
      <c r="O1076" s="305"/>
      <c r="P1076" s="305"/>
      <c r="Q1076" s="305"/>
      <c r="R1076" s="305"/>
      <c r="S1076" s="305"/>
      <c r="T1076" s="305"/>
      <c r="U1076" s="307">
        <f t="shared" si="81"/>
        <v>0</v>
      </c>
      <c r="V1076" s="307">
        <f t="shared" si="82"/>
        <v>0</v>
      </c>
      <c r="W1076" s="307">
        <f t="shared" si="83"/>
        <v>0</v>
      </c>
      <c r="X1076" s="307">
        <f t="shared" si="84"/>
        <v>0</v>
      </c>
      <c r="Y1076" s="308">
        <f t="shared" si="85"/>
        <v>0</v>
      </c>
      <c r="Z1076" s="377">
        <f>SUM(Detailed_budget_table[[#This Row],[Y1 Total Cost Budget Line]:[Y5 Total Cost Budget Line]])</f>
        <v>0</v>
      </c>
    </row>
    <row r="1077" spans="2:26" ht="15" customHeight="1">
      <c r="B1077" s="302"/>
      <c r="C1077" s="71"/>
      <c r="D1077" s="71"/>
      <c r="E1077" s="71"/>
      <c r="F1077" s="71"/>
      <c r="G1077" s="71"/>
      <c r="H1077" s="71"/>
      <c r="I1077" s="368">
        <f>IF(Detailed_budget_table[[#This Row],[Unit Cost Available?]]="Yes",IFERROR(INDEX(unit_cost,MATCH(Detailed_budget_table[[#This Row],[Cost Item]],cost_item_lookup,0)),""),0)</f>
        <v>0</v>
      </c>
      <c r="J1077" s="368">
        <f>IF(H1077="Yes",IF(G1077="","",INDEX(cost_item_lookup_table[Cost Unit],(MATCH(G1077,cost_item_lookup_table[Cost Item],0)))),0)</f>
        <v>0</v>
      </c>
      <c r="K1077" s="305"/>
      <c r="L1077" s="305"/>
      <c r="M1077" s="305"/>
      <c r="N1077" s="305"/>
      <c r="O1077" s="305"/>
      <c r="P1077" s="305"/>
      <c r="Q1077" s="305"/>
      <c r="R1077" s="305"/>
      <c r="S1077" s="305"/>
      <c r="T1077" s="305"/>
      <c r="U1077" s="307">
        <f t="shared" si="81"/>
        <v>0</v>
      </c>
      <c r="V1077" s="307">
        <f t="shared" si="82"/>
        <v>0</v>
      </c>
      <c r="W1077" s="307">
        <f t="shared" si="83"/>
        <v>0</v>
      </c>
      <c r="X1077" s="307">
        <f t="shared" si="84"/>
        <v>0</v>
      </c>
      <c r="Y1077" s="308">
        <f t="shared" si="85"/>
        <v>0</v>
      </c>
      <c r="Z1077" s="377">
        <f>SUM(Detailed_budget_table[[#This Row],[Y1 Total Cost Budget Line]:[Y5 Total Cost Budget Line]])</f>
        <v>0</v>
      </c>
    </row>
    <row r="1078" spans="2:26" ht="15" customHeight="1">
      <c r="B1078" s="302"/>
      <c r="C1078" s="71"/>
      <c r="D1078" s="71"/>
      <c r="E1078" s="71"/>
      <c r="F1078" s="71"/>
      <c r="G1078" s="71"/>
      <c r="H1078" s="71"/>
      <c r="I1078" s="368">
        <f>IF(Detailed_budget_table[[#This Row],[Unit Cost Available?]]="Yes",IFERROR(INDEX(unit_cost,MATCH(Detailed_budget_table[[#This Row],[Cost Item]],cost_item_lookup,0)),""),0)</f>
        <v>0</v>
      </c>
      <c r="J1078" s="368">
        <f>IF(H1078="Yes",IF(G1078="","",INDEX(cost_item_lookup_table[Cost Unit],(MATCH(G1078,cost_item_lookup_table[Cost Item],0)))),0)</f>
        <v>0</v>
      </c>
      <c r="K1078" s="305"/>
      <c r="L1078" s="305"/>
      <c r="M1078" s="305"/>
      <c r="N1078" s="305"/>
      <c r="O1078" s="305"/>
      <c r="P1078" s="305"/>
      <c r="Q1078" s="305"/>
      <c r="R1078" s="305"/>
      <c r="S1078" s="305"/>
      <c r="T1078" s="305"/>
      <c r="U1078" s="307">
        <f t="shared" si="81"/>
        <v>0</v>
      </c>
      <c r="V1078" s="307">
        <f t="shared" si="82"/>
        <v>0</v>
      </c>
      <c r="W1078" s="307">
        <f t="shared" si="83"/>
        <v>0</v>
      </c>
      <c r="X1078" s="307">
        <f t="shared" si="84"/>
        <v>0</v>
      </c>
      <c r="Y1078" s="308">
        <f t="shared" si="85"/>
        <v>0</v>
      </c>
      <c r="Z1078" s="377">
        <f>SUM(Detailed_budget_table[[#This Row],[Y1 Total Cost Budget Line]:[Y5 Total Cost Budget Line]])</f>
        <v>0</v>
      </c>
    </row>
    <row r="1079" spans="2:26" ht="15" customHeight="1">
      <c r="B1079" s="302"/>
      <c r="C1079" s="71"/>
      <c r="D1079" s="71"/>
      <c r="E1079" s="71"/>
      <c r="F1079" s="71"/>
      <c r="G1079" s="71"/>
      <c r="H1079" s="71"/>
      <c r="I1079" s="368">
        <f>IF(Detailed_budget_table[[#This Row],[Unit Cost Available?]]="Yes",IFERROR(INDEX(unit_cost,MATCH(Detailed_budget_table[[#This Row],[Cost Item]],cost_item_lookup,0)),""),0)</f>
        <v>0</v>
      </c>
      <c r="J1079" s="368">
        <f>IF(H1079="Yes",IF(G1079="","",INDEX(cost_item_lookup_table[Cost Unit],(MATCH(G1079,cost_item_lookup_table[Cost Item],0)))),0)</f>
        <v>0</v>
      </c>
      <c r="K1079" s="305"/>
      <c r="L1079" s="305"/>
      <c r="M1079" s="305"/>
      <c r="N1079" s="305"/>
      <c r="O1079" s="305"/>
      <c r="P1079" s="305"/>
      <c r="Q1079" s="305"/>
      <c r="R1079" s="305"/>
      <c r="S1079" s="305"/>
      <c r="T1079" s="305"/>
      <c r="U1079" s="307">
        <f t="shared" si="81"/>
        <v>0</v>
      </c>
      <c r="V1079" s="307">
        <f t="shared" si="82"/>
        <v>0</v>
      </c>
      <c r="W1079" s="307">
        <f t="shared" si="83"/>
        <v>0</v>
      </c>
      <c r="X1079" s="307">
        <f t="shared" si="84"/>
        <v>0</v>
      </c>
      <c r="Y1079" s="308">
        <f t="shared" si="85"/>
        <v>0</v>
      </c>
      <c r="Z1079" s="377">
        <f>SUM(Detailed_budget_table[[#This Row],[Y1 Total Cost Budget Line]:[Y5 Total Cost Budget Line]])</f>
        <v>0</v>
      </c>
    </row>
    <row r="1080" spans="2:26" ht="15" customHeight="1">
      <c r="B1080" s="302"/>
      <c r="C1080" s="71"/>
      <c r="D1080" s="71"/>
      <c r="E1080" s="71"/>
      <c r="F1080" s="71"/>
      <c r="G1080" s="71"/>
      <c r="H1080" s="71"/>
      <c r="I1080" s="368">
        <f>IF(Detailed_budget_table[[#This Row],[Unit Cost Available?]]="Yes",IFERROR(INDEX(unit_cost,MATCH(Detailed_budget_table[[#This Row],[Cost Item]],cost_item_lookup,0)),""),0)</f>
        <v>0</v>
      </c>
      <c r="J1080" s="368">
        <f>IF(H1080="Yes",IF(G1080="","",INDEX(cost_item_lookup_table[Cost Unit],(MATCH(G1080,cost_item_lookup_table[Cost Item],0)))),0)</f>
        <v>0</v>
      </c>
      <c r="K1080" s="305"/>
      <c r="L1080" s="305"/>
      <c r="M1080" s="305"/>
      <c r="N1080" s="305"/>
      <c r="O1080" s="305"/>
      <c r="P1080" s="305"/>
      <c r="Q1080" s="305"/>
      <c r="R1080" s="305"/>
      <c r="S1080" s="305"/>
      <c r="T1080" s="305"/>
      <c r="U1080" s="307">
        <f t="shared" si="81"/>
        <v>0</v>
      </c>
      <c r="V1080" s="307">
        <f t="shared" si="82"/>
        <v>0</v>
      </c>
      <c r="W1080" s="307">
        <f t="shared" si="83"/>
        <v>0</v>
      </c>
      <c r="X1080" s="307">
        <f t="shared" si="84"/>
        <v>0</v>
      </c>
      <c r="Y1080" s="308">
        <f t="shared" si="85"/>
        <v>0</v>
      </c>
      <c r="Z1080" s="377">
        <f>SUM(Detailed_budget_table[[#This Row],[Y1 Total Cost Budget Line]:[Y5 Total Cost Budget Line]])</f>
        <v>0</v>
      </c>
    </row>
    <row r="1081" spans="2:26" ht="15" customHeight="1">
      <c r="B1081" s="302"/>
      <c r="C1081" s="71"/>
      <c r="D1081" s="71"/>
      <c r="E1081" s="71"/>
      <c r="F1081" s="71"/>
      <c r="G1081" s="71"/>
      <c r="H1081" s="71"/>
      <c r="I1081" s="368">
        <f>IF(Detailed_budget_table[[#This Row],[Unit Cost Available?]]="Yes",IFERROR(INDEX(unit_cost,MATCH(Detailed_budget_table[[#This Row],[Cost Item]],cost_item_lookup,0)),""),0)</f>
        <v>0</v>
      </c>
      <c r="J1081" s="368">
        <f>IF(H1081="Yes",IF(G1081="","",INDEX(cost_item_lookup_table[Cost Unit],(MATCH(G1081,cost_item_lookup_table[Cost Item],0)))),0)</f>
        <v>0</v>
      </c>
      <c r="K1081" s="305"/>
      <c r="L1081" s="305"/>
      <c r="M1081" s="305"/>
      <c r="N1081" s="305"/>
      <c r="O1081" s="305"/>
      <c r="P1081" s="305"/>
      <c r="Q1081" s="305"/>
      <c r="R1081" s="305"/>
      <c r="S1081" s="305"/>
      <c r="T1081" s="305"/>
      <c r="U1081" s="307">
        <f t="shared" si="81"/>
        <v>0</v>
      </c>
      <c r="V1081" s="307">
        <f t="shared" si="82"/>
        <v>0</v>
      </c>
      <c r="W1081" s="307">
        <f t="shared" si="83"/>
        <v>0</v>
      </c>
      <c r="X1081" s="307">
        <f t="shared" si="84"/>
        <v>0</v>
      </c>
      <c r="Y1081" s="308">
        <f t="shared" si="85"/>
        <v>0</v>
      </c>
      <c r="Z1081" s="377">
        <f>SUM(Detailed_budget_table[[#This Row],[Y1 Total Cost Budget Line]:[Y5 Total Cost Budget Line]])</f>
        <v>0</v>
      </c>
    </row>
    <row r="1082" spans="2:26" ht="15" customHeight="1">
      <c r="B1082" s="302"/>
      <c r="C1082" s="71"/>
      <c r="D1082" s="71"/>
      <c r="E1082" s="71"/>
      <c r="F1082" s="71"/>
      <c r="G1082" s="71"/>
      <c r="H1082" s="71"/>
      <c r="I1082" s="368">
        <f>IF(Detailed_budget_table[[#This Row],[Unit Cost Available?]]="Yes",IFERROR(INDEX(unit_cost,MATCH(Detailed_budget_table[[#This Row],[Cost Item]],cost_item_lookup,0)),""),0)</f>
        <v>0</v>
      </c>
      <c r="J1082" s="368">
        <f>IF(H1082="Yes",IF(G1082="","",INDEX(cost_item_lookup_table[Cost Unit],(MATCH(G1082,cost_item_lookup_table[Cost Item],0)))),0)</f>
        <v>0</v>
      </c>
      <c r="K1082" s="305"/>
      <c r="L1082" s="305"/>
      <c r="M1082" s="305"/>
      <c r="N1082" s="305"/>
      <c r="O1082" s="305"/>
      <c r="P1082" s="305"/>
      <c r="Q1082" s="305"/>
      <c r="R1082" s="305"/>
      <c r="S1082" s="305"/>
      <c r="T1082" s="305"/>
      <c r="U1082" s="307">
        <f t="shared" si="81"/>
        <v>0</v>
      </c>
      <c r="V1082" s="307">
        <f t="shared" si="82"/>
        <v>0</v>
      </c>
      <c r="W1082" s="307">
        <f t="shared" si="83"/>
        <v>0</v>
      </c>
      <c r="X1082" s="307">
        <f t="shared" si="84"/>
        <v>0</v>
      </c>
      <c r="Y1082" s="308">
        <f t="shared" si="85"/>
        <v>0</v>
      </c>
      <c r="Z1082" s="377">
        <f>SUM(Detailed_budget_table[[#This Row],[Y1 Total Cost Budget Line]:[Y5 Total Cost Budget Line]])</f>
        <v>0</v>
      </c>
    </row>
    <row r="1083" spans="2:26" ht="15" customHeight="1">
      <c r="B1083" s="302"/>
      <c r="C1083" s="71"/>
      <c r="D1083" s="71"/>
      <c r="E1083" s="71"/>
      <c r="F1083" s="71"/>
      <c r="G1083" s="71"/>
      <c r="H1083" s="71"/>
      <c r="I1083" s="368">
        <f>IF(Detailed_budget_table[[#This Row],[Unit Cost Available?]]="Yes",IFERROR(INDEX(unit_cost,MATCH(Detailed_budget_table[[#This Row],[Cost Item]],cost_item_lookup,0)),""),0)</f>
        <v>0</v>
      </c>
      <c r="J1083" s="368">
        <f>IF(H1083="Yes",IF(G1083="","",INDEX(cost_item_lookup_table[Cost Unit],(MATCH(G1083,cost_item_lookup_table[Cost Item],0)))),0)</f>
        <v>0</v>
      </c>
      <c r="K1083" s="305"/>
      <c r="L1083" s="305"/>
      <c r="M1083" s="305"/>
      <c r="N1083" s="305"/>
      <c r="O1083" s="305"/>
      <c r="P1083" s="305"/>
      <c r="Q1083" s="305"/>
      <c r="R1083" s="305"/>
      <c r="S1083" s="305"/>
      <c r="T1083" s="305"/>
      <c r="U1083" s="307">
        <f t="shared" si="81"/>
        <v>0</v>
      </c>
      <c r="V1083" s="307">
        <f t="shared" si="82"/>
        <v>0</v>
      </c>
      <c r="W1083" s="307">
        <f t="shared" si="83"/>
        <v>0</v>
      </c>
      <c r="X1083" s="307">
        <f t="shared" si="84"/>
        <v>0</v>
      </c>
      <c r="Y1083" s="308">
        <f t="shared" si="85"/>
        <v>0</v>
      </c>
      <c r="Z1083" s="377">
        <f>SUM(Detailed_budget_table[[#This Row],[Y1 Total Cost Budget Line]:[Y5 Total Cost Budget Line]])</f>
        <v>0</v>
      </c>
    </row>
    <row r="1084" spans="2:26" ht="15" customHeight="1">
      <c r="B1084" s="302"/>
      <c r="C1084" s="71"/>
      <c r="D1084" s="71"/>
      <c r="E1084" s="71"/>
      <c r="F1084" s="71"/>
      <c r="G1084" s="71"/>
      <c r="H1084" s="71"/>
      <c r="I1084" s="368">
        <f>IF(Detailed_budget_table[[#This Row],[Unit Cost Available?]]="Yes",IFERROR(INDEX(unit_cost,MATCH(Detailed_budget_table[[#This Row],[Cost Item]],cost_item_lookup,0)),""),0)</f>
        <v>0</v>
      </c>
      <c r="J1084" s="368">
        <f>IF(H1084="Yes",IF(G1084="","",INDEX(cost_item_lookup_table[Cost Unit],(MATCH(G1084,cost_item_lookup_table[Cost Item],0)))),0)</f>
        <v>0</v>
      </c>
      <c r="K1084" s="305"/>
      <c r="L1084" s="305"/>
      <c r="M1084" s="305"/>
      <c r="N1084" s="305"/>
      <c r="O1084" s="305"/>
      <c r="P1084" s="305"/>
      <c r="Q1084" s="305"/>
      <c r="R1084" s="305"/>
      <c r="S1084" s="305"/>
      <c r="T1084" s="305"/>
      <c r="U1084" s="307">
        <f t="shared" si="81"/>
        <v>0</v>
      </c>
      <c r="V1084" s="307">
        <f t="shared" si="82"/>
        <v>0</v>
      </c>
      <c r="W1084" s="307">
        <f t="shared" si="83"/>
        <v>0</v>
      </c>
      <c r="X1084" s="307">
        <f t="shared" si="84"/>
        <v>0</v>
      </c>
      <c r="Y1084" s="308">
        <f t="shared" si="85"/>
        <v>0</v>
      </c>
      <c r="Z1084" s="377">
        <f>SUM(Detailed_budget_table[[#This Row],[Y1 Total Cost Budget Line]:[Y5 Total Cost Budget Line]])</f>
        <v>0</v>
      </c>
    </row>
    <row r="1085" spans="2:26" ht="15" customHeight="1">
      <c r="B1085" s="302"/>
      <c r="C1085" s="71"/>
      <c r="D1085" s="71"/>
      <c r="E1085" s="71"/>
      <c r="F1085" s="71"/>
      <c r="G1085" s="71"/>
      <c r="H1085" s="71"/>
      <c r="I1085" s="368">
        <f>IF(Detailed_budget_table[[#This Row],[Unit Cost Available?]]="Yes",IFERROR(INDEX(unit_cost,MATCH(Detailed_budget_table[[#This Row],[Cost Item]],cost_item_lookup,0)),""),0)</f>
        <v>0</v>
      </c>
      <c r="J1085" s="368">
        <f>IF(H1085="Yes",IF(G1085="","",INDEX(cost_item_lookup_table[Cost Unit],(MATCH(G1085,cost_item_lookup_table[Cost Item],0)))),0)</f>
        <v>0</v>
      </c>
      <c r="K1085" s="305"/>
      <c r="L1085" s="305"/>
      <c r="M1085" s="305"/>
      <c r="N1085" s="305"/>
      <c r="O1085" s="305"/>
      <c r="P1085" s="305"/>
      <c r="Q1085" s="305"/>
      <c r="R1085" s="305"/>
      <c r="S1085" s="305"/>
      <c r="T1085" s="305"/>
      <c r="U1085" s="307">
        <f t="shared" si="81"/>
        <v>0</v>
      </c>
      <c r="V1085" s="307">
        <f t="shared" si="82"/>
        <v>0</v>
      </c>
      <c r="W1085" s="307">
        <f t="shared" si="83"/>
        <v>0</v>
      </c>
      <c r="X1085" s="307">
        <f t="shared" si="84"/>
        <v>0</v>
      </c>
      <c r="Y1085" s="308">
        <f t="shared" si="85"/>
        <v>0</v>
      </c>
      <c r="Z1085" s="377">
        <f>SUM(Detailed_budget_table[[#This Row],[Y1 Total Cost Budget Line]:[Y5 Total Cost Budget Line]])</f>
        <v>0</v>
      </c>
    </row>
    <row r="1086" spans="2:26" ht="15" customHeight="1">
      <c r="B1086" s="302"/>
      <c r="C1086" s="71"/>
      <c r="D1086" s="71"/>
      <c r="E1086" s="71"/>
      <c r="F1086" s="71"/>
      <c r="G1086" s="71"/>
      <c r="H1086" s="71"/>
      <c r="I1086" s="368">
        <f>IF(Detailed_budget_table[[#This Row],[Unit Cost Available?]]="Yes",IFERROR(INDEX(unit_cost,MATCH(Detailed_budget_table[[#This Row],[Cost Item]],cost_item_lookup,0)),""),0)</f>
        <v>0</v>
      </c>
      <c r="J1086" s="368">
        <f>IF(H1086="Yes",IF(G1086="","",INDEX(cost_item_lookup_table[Cost Unit],(MATCH(G1086,cost_item_lookup_table[Cost Item],0)))),0)</f>
        <v>0</v>
      </c>
      <c r="K1086" s="305"/>
      <c r="L1086" s="305"/>
      <c r="M1086" s="305"/>
      <c r="N1086" s="305"/>
      <c r="O1086" s="305"/>
      <c r="P1086" s="305"/>
      <c r="Q1086" s="305"/>
      <c r="R1086" s="305"/>
      <c r="S1086" s="305"/>
      <c r="T1086" s="305"/>
      <c r="U1086" s="307">
        <f t="shared" si="81"/>
        <v>0</v>
      </c>
      <c r="V1086" s="307">
        <f t="shared" si="82"/>
        <v>0</v>
      </c>
      <c r="W1086" s="307">
        <f t="shared" si="83"/>
        <v>0</v>
      </c>
      <c r="X1086" s="307">
        <f t="shared" si="84"/>
        <v>0</v>
      </c>
      <c r="Y1086" s="308">
        <f t="shared" si="85"/>
        <v>0</v>
      </c>
      <c r="Z1086" s="377">
        <f>SUM(Detailed_budget_table[[#This Row],[Y1 Total Cost Budget Line]:[Y5 Total Cost Budget Line]])</f>
        <v>0</v>
      </c>
    </row>
    <row r="1087" spans="2:26" ht="15" customHeight="1">
      <c r="B1087" s="302"/>
      <c r="C1087" s="71"/>
      <c r="D1087" s="71"/>
      <c r="E1087" s="71"/>
      <c r="F1087" s="71"/>
      <c r="G1087" s="71"/>
      <c r="H1087" s="71"/>
      <c r="I1087" s="368">
        <f>IF(Detailed_budget_table[[#This Row],[Unit Cost Available?]]="Yes",IFERROR(INDEX(unit_cost,MATCH(Detailed_budget_table[[#This Row],[Cost Item]],cost_item_lookup,0)),""),0)</f>
        <v>0</v>
      </c>
      <c r="J1087" s="368">
        <f>IF(H1087="Yes",IF(G1087="","",INDEX(cost_item_lookup_table[Cost Unit],(MATCH(G1087,cost_item_lookup_table[Cost Item],0)))),0)</f>
        <v>0</v>
      </c>
      <c r="K1087" s="305"/>
      <c r="L1087" s="305"/>
      <c r="M1087" s="305"/>
      <c r="N1087" s="305"/>
      <c r="O1087" s="305"/>
      <c r="P1087" s="305"/>
      <c r="Q1087" s="305"/>
      <c r="R1087" s="305"/>
      <c r="S1087" s="305"/>
      <c r="T1087" s="305"/>
      <c r="U1087" s="307">
        <f t="shared" si="81"/>
        <v>0</v>
      </c>
      <c r="V1087" s="307">
        <f t="shared" si="82"/>
        <v>0</v>
      </c>
      <c r="W1087" s="307">
        <f t="shared" si="83"/>
        <v>0</v>
      </c>
      <c r="X1087" s="307">
        <f t="shared" si="84"/>
        <v>0</v>
      </c>
      <c r="Y1087" s="308">
        <f t="shared" si="85"/>
        <v>0</v>
      </c>
      <c r="Z1087" s="377">
        <f>SUM(Detailed_budget_table[[#This Row],[Y1 Total Cost Budget Line]:[Y5 Total Cost Budget Line]])</f>
        <v>0</v>
      </c>
    </row>
    <row r="1088" spans="2:26" ht="15" customHeight="1">
      <c r="B1088" s="302"/>
      <c r="C1088" s="71"/>
      <c r="D1088" s="71"/>
      <c r="E1088" s="71"/>
      <c r="F1088" s="71"/>
      <c r="G1088" s="71"/>
      <c r="H1088" s="71"/>
      <c r="I1088" s="368">
        <f>IF(Detailed_budget_table[[#This Row],[Unit Cost Available?]]="Yes",IFERROR(INDEX(unit_cost,MATCH(Detailed_budget_table[[#This Row],[Cost Item]],cost_item_lookup,0)),""),0)</f>
        <v>0</v>
      </c>
      <c r="J1088" s="368">
        <f>IF(H1088="Yes",IF(G1088="","",INDEX(cost_item_lookup_table[Cost Unit],(MATCH(G1088,cost_item_lookup_table[Cost Item],0)))),0)</f>
        <v>0</v>
      </c>
      <c r="K1088" s="305"/>
      <c r="L1088" s="305"/>
      <c r="M1088" s="305"/>
      <c r="N1088" s="305"/>
      <c r="O1088" s="305"/>
      <c r="P1088" s="305"/>
      <c r="Q1088" s="305"/>
      <c r="R1088" s="305"/>
      <c r="S1088" s="305"/>
      <c r="T1088" s="305"/>
      <c r="U1088" s="307">
        <f t="shared" si="81"/>
        <v>0</v>
      </c>
      <c r="V1088" s="307">
        <f t="shared" si="82"/>
        <v>0</v>
      </c>
      <c r="W1088" s="307">
        <f t="shared" si="83"/>
        <v>0</v>
      </c>
      <c r="X1088" s="307">
        <f t="shared" si="84"/>
        <v>0</v>
      </c>
      <c r="Y1088" s="308">
        <f t="shared" si="85"/>
        <v>0</v>
      </c>
      <c r="Z1088" s="377">
        <f>SUM(Detailed_budget_table[[#This Row],[Y1 Total Cost Budget Line]:[Y5 Total Cost Budget Line]])</f>
        <v>0</v>
      </c>
    </row>
    <row r="1089" spans="2:26" ht="15" customHeight="1">
      <c r="B1089" s="302"/>
      <c r="C1089" s="71"/>
      <c r="D1089" s="71"/>
      <c r="E1089" s="71"/>
      <c r="F1089" s="71"/>
      <c r="G1089" s="71"/>
      <c r="H1089" s="71"/>
      <c r="I1089" s="368">
        <f>IF(Detailed_budget_table[[#This Row],[Unit Cost Available?]]="Yes",IFERROR(INDEX(unit_cost,MATCH(Detailed_budget_table[[#This Row],[Cost Item]],cost_item_lookup,0)),""),0)</f>
        <v>0</v>
      </c>
      <c r="J1089" s="368">
        <f>IF(H1089="Yes",IF(G1089="","",INDEX(cost_item_lookup_table[Cost Unit],(MATCH(G1089,cost_item_lookup_table[Cost Item],0)))),0)</f>
        <v>0</v>
      </c>
      <c r="K1089" s="305"/>
      <c r="L1089" s="305"/>
      <c r="M1089" s="305"/>
      <c r="N1089" s="305"/>
      <c r="O1089" s="305"/>
      <c r="P1089" s="305"/>
      <c r="Q1089" s="305"/>
      <c r="R1089" s="305"/>
      <c r="S1089" s="305"/>
      <c r="T1089" s="305"/>
      <c r="U1089" s="307">
        <f t="shared" si="81"/>
        <v>0</v>
      </c>
      <c r="V1089" s="307">
        <f t="shared" si="82"/>
        <v>0</v>
      </c>
      <c r="W1089" s="307">
        <f t="shared" si="83"/>
        <v>0</v>
      </c>
      <c r="X1089" s="307">
        <f t="shared" si="84"/>
        <v>0</v>
      </c>
      <c r="Y1089" s="308">
        <f t="shared" si="85"/>
        <v>0</v>
      </c>
      <c r="Z1089" s="377">
        <f>SUM(Detailed_budget_table[[#This Row],[Y1 Total Cost Budget Line]:[Y5 Total Cost Budget Line]])</f>
        <v>0</v>
      </c>
    </row>
    <row r="1090" spans="2:26" ht="15" customHeight="1">
      <c r="B1090" s="302"/>
      <c r="C1090" s="71"/>
      <c r="D1090" s="71"/>
      <c r="E1090" s="71"/>
      <c r="F1090" s="71"/>
      <c r="G1090" s="71"/>
      <c r="H1090" s="71"/>
      <c r="I1090" s="368">
        <f>IF(Detailed_budget_table[[#This Row],[Unit Cost Available?]]="Yes",IFERROR(INDEX(unit_cost,MATCH(Detailed_budget_table[[#This Row],[Cost Item]],cost_item_lookup,0)),""),0)</f>
        <v>0</v>
      </c>
      <c r="J1090" s="368">
        <f>IF(H1090="Yes",IF(G1090="","",INDEX(cost_item_lookup_table[Cost Unit],(MATCH(G1090,cost_item_lookup_table[Cost Item],0)))),0)</f>
        <v>0</v>
      </c>
      <c r="K1090" s="305"/>
      <c r="L1090" s="305"/>
      <c r="M1090" s="305"/>
      <c r="N1090" s="305"/>
      <c r="O1090" s="305"/>
      <c r="P1090" s="305"/>
      <c r="Q1090" s="305"/>
      <c r="R1090" s="305"/>
      <c r="S1090" s="305"/>
      <c r="T1090" s="305"/>
      <c r="U1090" s="307">
        <f t="shared" si="81"/>
        <v>0</v>
      </c>
      <c r="V1090" s="307">
        <f t="shared" si="82"/>
        <v>0</v>
      </c>
      <c r="W1090" s="307">
        <f t="shared" si="83"/>
        <v>0</v>
      </c>
      <c r="X1090" s="307">
        <f t="shared" si="84"/>
        <v>0</v>
      </c>
      <c r="Y1090" s="308">
        <f t="shared" si="85"/>
        <v>0</v>
      </c>
      <c r="Z1090" s="377">
        <f>SUM(Detailed_budget_table[[#This Row],[Y1 Total Cost Budget Line]:[Y5 Total Cost Budget Line]])</f>
        <v>0</v>
      </c>
    </row>
    <row r="1091" spans="2:26" ht="15" customHeight="1">
      <c r="B1091" s="302"/>
      <c r="C1091" s="71"/>
      <c r="D1091" s="71"/>
      <c r="E1091" s="71"/>
      <c r="F1091" s="71"/>
      <c r="G1091" s="71"/>
      <c r="H1091" s="71"/>
      <c r="I1091" s="368">
        <f>IF(Detailed_budget_table[[#This Row],[Unit Cost Available?]]="Yes",IFERROR(INDEX(unit_cost,MATCH(Detailed_budget_table[[#This Row],[Cost Item]],cost_item_lookup,0)),""),0)</f>
        <v>0</v>
      </c>
      <c r="J1091" s="368">
        <f>IF(H1091="Yes",IF(G1091="","",INDEX(cost_item_lookup_table[Cost Unit],(MATCH(G1091,cost_item_lookup_table[Cost Item],0)))),0)</f>
        <v>0</v>
      </c>
      <c r="K1091" s="305"/>
      <c r="L1091" s="305"/>
      <c r="M1091" s="305"/>
      <c r="N1091" s="305"/>
      <c r="O1091" s="305"/>
      <c r="P1091" s="305"/>
      <c r="Q1091" s="305"/>
      <c r="R1091" s="305"/>
      <c r="S1091" s="305"/>
      <c r="T1091" s="305"/>
      <c r="U1091" s="307">
        <f t="shared" si="81"/>
        <v>0</v>
      </c>
      <c r="V1091" s="307">
        <f t="shared" si="82"/>
        <v>0</v>
      </c>
      <c r="W1091" s="307">
        <f t="shared" si="83"/>
        <v>0</v>
      </c>
      <c r="X1091" s="307">
        <f t="shared" si="84"/>
        <v>0</v>
      </c>
      <c r="Y1091" s="308">
        <f t="shared" si="85"/>
        <v>0</v>
      </c>
      <c r="Z1091" s="377">
        <f>SUM(Detailed_budget_table[[#This Row],[Y1 Total Cost Budget Line]:[Y5 Total Cost Budget Line]])</f>
        <v>0</v>
      </c>
    </row>
    <row r="1092" spans="2:26" ht="15" customHeight="1">
      <c r="B1092" s="302"/>
      <c r="C1092" s="71"/>
      <c r="D1092" s="71"/>
      <c r="E1092" s="71"/>
      <c r="F1092" s="71"/>
      <c r="G1092" s="71"/>
      <c r="H1092" s="71"/>
      <c r="I1092" s="368">
        <f>IF(Detailed_budget_table[[#This Row],[Unit Cost Available?]]="Yes",IFERROR(INDEX(unit_cost,MATCH(Detailed_budget_table[[#This Row],[Cost Item]],cost_item_lookup,0)),""),0)</f>
        <v>0</v>
      </c>
      <c r="J1092" s="368">
        <f>IF(H1092="Yes",IF(G1092="","",INDEX(cost_item_lookup_table[Cost Unit],(MATCH(G1092,cost_item_lookup_table[Cost Item],0)))),0)</f>
        <v>0</v>
      </c>
      <c r="K1092" s="305"/>
      <c r="L1092" s="305"/>
      <c r="M1092" s="305"/>
      <c r="N1092" s="305"/>
      <c r="O1092" s="305"/>
      <c r="P1092" s="305"/>
      <c r="Q1092" s="305"/>
      <c r="R1092" s="305"/>
      <c r="S1092" s="305"/>
      <c r="T1092" s="305"/>
      <c r="U1092" s="307">
        <f t="shared" si="81"/>
        <v>0</v>
      </c>
      <c r="V1092" s="307">
        <f t="shared" si="82"/>
        <v>0</v>
      </c>
      <c r="W1092" s="307">
        <f t="shared" si="83"/>
        <v>0</v>
      </c>
      <c r="X1092" s="307">
        <f t="shared" si="84"/>
        <v>0</v>
      </c>
      <c r="Y1092" s="308">
        <f t="shared" si="85"/>
        <v>0</v>
      </c>
      <c r="Z1092" s="377">
        <f>SUM(Detailed_budget_table[[#This Row],[Y1 Total Cost Budget Line]:[Y5 Total Cost Budget Line]])</f>
        <v>0</v>
      </c>
    </row>
    <row r="1093" spans="2:26" ht="15" customHeight="1">
      <c r="B1093" s="302"/>
      <c r="C1093" s="71"/>
      <c r="D1093" s="71"/>
      <c r="E1093" s="71"/>
      <c r="F1093" s="71"/>
      <c r="G1093" s="71"/>
      <c r="H1093" s="71"/>
      <c r="I1093" s="368">
        <f>IF(Detailed_budget_table[[#This Row],[Unit Cost Available?]]="Yes",IFERROR(INDEX(unit_cost,MATCH(Detailed_budget_table[[#This Row],[Cost Item]],cost_item_lookup,0)),""),0)</f>
        <v>0</v>
      </c>
      <c r="J1093" s="368">
        <f>IF(H1093="Yes",IF(G1093="","",INDEX(cost_item_lookup_table[Cost Unit],(MATCH(G1093,cost_item_lookup_table[Cost Item],0)))),0)</f>
        <v>0</v>
      </c>
      <c r="K1093" s="305"/>
      <c r="L1093" s="305"/>
      <c r="M1093" s="305"/>
      <c r="N1093" s="305"/>
      <c r="O1093" s="305"/>
      <c r="P1093" s="305"/>
      <c r="Q1093" s="305"/>
      <c r="R1093" s="305"/>
      <c r="S1093" s="305"/>
      <c r="T1093" s="305"/>
      <c r="U1093" s="307">
        <f t="shared" si="81"/>
        <v>0</v>
      </c>
      <c r="V1093" s="307">
        <f t="shared" si="82"/>
        <v>0</v>
      </c>
      <c r="W1093" s="307">
        <f t="shared" si="83"/>
        <v>0</v>
      </c>
      <c r="X1093" s="307">
        <f t="shared" si="84"/>
        <v>0</v>
      </c>
      <c r="Y1093" s="308">
        <f t="shared" si="85"/>
        <v>0</v>
      </c>
      <c r="Z1093" s="377">
        <f>SUM(Detailed_budget_table[[#This Row],[Y1 Total Cost Budget Line]:[Y5 Total Cost Budget Line]])</f>
        <v>0</v>
      </c>
    </row>
    <row r="1094" spans="2:26" ht="15" customHeight="1">
      <c r="B1094" s="302"/>
      <c r="C1094" s="71"/>
      <c r="D1094" s="71"/>
      <c r="E1094" s="71"/>
      <c r="F1094" s="71"/>
      <c r="G1094" s="71"/>
      <c r="H1094" s="71"/>
      <c r="I1094" s="368">
        <f>IF(Detailed_budget_table[[#This Row],[Unit Cost Available?]]="Yes",IFERROR(INDEX(unit_cost,MATCH(Detailed_budget_table[[#This Row],[Cost Item]],cost_item_lookup,0)),""),0)</f>
        <v>0</v>
      </c>
      <c r="J1094" s="368">
        <f>IF(H1094="Yes",IF(G1094="","",INDEX(cost_item_lookup_table[Cost Unit],(MATCH(G1094,cost_item_lookup_table[Cost Item],0)))),0)</f>
        <v>0</v>
      </c>
      <c r="K1094" s="305"/>
      <c r="L1094" s="305"/>
      <c r="M1094" s="305"/>
      <c r="N1094" s="305"/>
      <c r="O1094" s="305"/>
      <c r="P1094" s="305"/>
      <c r="Q1094" s="305"/>
      <c r="R1094" s="305"/>
      <c r="S1094" s="305"/>
      <c r="T1094" s="305"/>
      <c r="U1094" s="307">
        <f t="shared" si="81"/>
        <v>0</v>
      </c>
      <c r="V1094" s="307">
        <f t="shared" si="82"/>
        <v>0</v>
      </c>
      <c r="W1094" s="307">
        <f t="shared" si="83"/>
        <v>0</v>
      </c>
      <c r="X1094" s="307">
        <f t="shared" si="84"/>
        <v>0</v>
      </c>
      <c r="Y1094" s="308">
        <f t="shared" si="85"/>
        <v>0</v>
      </c>
      <c r="Z1094" s="377">
        <f>SUM(Detailed_budget_table[[#This Row],[Y1 Total Cost Budget Line]:[Y5 Total Cost Budget Line]])</f>
        <v>0</v>
      </c>
    </row>
    <row r="1095" spans="2:26" ht="15" customHeight="1">
      <c r="B1095" s="302"/>
      <c r="C1095" s="71"/>
      <c r="D1095" s="71"/>
      <c r="E1095" s="71"/>
      <c r="F1095" s="71"/>
      <c r="G1095" s="71"/>
      <c r="H1095" s="71"/>
      <c r="I1095" s="368">
        <f>IF(Detailed_budget_table[[#This Row],[Unit Cost Available?]]="Yes",IFERROR(INDEX(unit_cost,MATCH(Detailed_budget_table[[#This Row],[Cost Item]],cost_item_lookup,0)),""),0)</f>
        <v>0</v>
      </c>
      <c r="J1095" s="368">
        <f>IF(H1095="Yes",IF(G1095="","",INDEX(cost_item_lookup_table[Cost Unit],(MATCH(G1095,cost_item_lookup_table[Cost Item],0)))),0)</f>
        <v>0</v>
      </c>
      <c r="K1095" s="305"/>
      <c r="L1095" s="305"/>
      <c r="M1095" s="305"/>
      <c r="N1095" s="305"/>
      <c r="O1095" s="305"/>
      <c r="P1095" s="305"/>
      <c r="Q1095" s="305"/>
      <c r="R1095" s="305"/>
      <c r="S1095" s="305"/>
      <c r="T1095" s="305"/>
      <c r="U1095" s="307">
        <f t="shared" ref="U1095:U1158" si="86">IF(IF(OR(K1095="",L1095="",$I1095=""),"",K1095*L1095*$I1095)="",0,K1095*L1095*$I1095)</f>
        <v>0</v>
      </c>
      <c r="V1095" s="307">
        <f t="shared" ref="V1095:V1158" si="87">IF(IF(OR(M1095="",N1095="",$I1095=""),"",M1095*N1095*$I1095)="",0,M1095*N1095*$I1095)</f>
        <v>0</v>
      </c>
      <c r="W1095" s="307">
        <f t="shared" ref="W1095:W1158" si="88">IF(IF(OR(O1095="",P1095="",$I1095=""),"",O1095*P1095*$I1095)="",0,O1095*P1095*$I1095)</f>
        <v>0</v>
      </c>
      <c r="X1095" s="307">
        <f t="shared" ref="X1095:X1158" si="89">IF(IF(OR(Q1095="",R1095="",$I1095=""),"",Q1095*R1095*$I1095)="",0,Q1095*R1095*$I1095)</f>
        <v>0</v>
      </c>
      <c r="Y1095" s="308">
        <f t="shared" ref="Y1095:Y1158" si="90">IF(IF(OR(S1095="",T1095="",$I1095=""),"",S1095*T1095*$I1095)="",0,S1095*T1095*$I1095)</f>
        <v>0</v>
      </c>
      <c r="Z1095" s="377">
        <f>SUM(Detailed_budget_table[[#This Row],[Y1 Total Cost Budget Line]:[Y5 Total Cost Budget Line]])</f>
        <v>0</v>
      </c>
    </row>
    <row r="1096" spans="2:26" ht="15" customHeight="1">
      <c r="B1096" s="302"/>
      <c r="C1096" s="71"/>
      <c r="D1096" s="71"/>
      <c r="E1096" s="71"/>
      <c r="F1096" s="71"/>
      <c r="G1096" s="71"/>
      <c r="H1096" s="71"/>
      <c r="I1096" s="368">
        <f>IF(Detailed_budget_table[[#This Row],[Unit Cost Available?]]="Yes",IFERROR(INDEX(unit_cost,MATCH(Detailed_budget_table[[#This Row],[Cost Item]],cost_item_lookup,0)),""),0)</f>
        <v>0</v>
      </c>
      <c r="J1096" s="368">
        <f>IF(H1096="Yes",IF(G1096="","",INDEX(cost_item_lookup_table[Cost Unit],(MATCH(G1096,cost_item_lookup_table[Cost Item],0)))),0)</f>
        <v>0</v>
      </c>
      <c r="K1096" s="305"/>
      <c r="L1096" s="305"/>
      <c r="M1096" s="305"/>
      <c r="N1096" s="305"/>
      <c r="O1096" s="305"/>
      <c r="P1096" s="305"/>
      <c r="Q1096" s="305"/>
      <c r="R1096" s="305"/>
      <c r="S1096" s="305"/>
      <c r="T1096" s="305"/>
      <c r="U1096" s="307">
        <f t="shared" si="86"/>
        <v>0</v>
      </c>
      <c r="V1096" s="307">
        <f t="shared" si="87"/>
        <v>0</v>
      </c>
      <c r="W1096" s="307">
        <f t="shared" si="88"/>
        <v>0</v>
      </c>
      <c r="X1096" s="307">
        <f t="shared" si="89"/>
        <v>0</v>
      </c>
      <c r="Y1096" s="308">
        <f t="shared" si="90"/>
        <v>0</v>
      </c>
      <c r="Z1096" s="377">
        <f>SUM(Detailed_budget_table[[#This Row],[Y1 Total Cost Budget Line]:[Y5 Total Cost Budget Line]])</f>
        <v>0</v>
      </c>
    </row>
    <row r="1097" spans="2:26" ht="15" customHeight="1">
      <c r="B1097" s="302"/>
      <c r="C1097" s="71"/>
      <c r="D1097" s="71"/>
      <c r="E1097" s="71"/>
      <c r="F1097" s="71"/>
      <c r="G1097" s="71"/>
      <c r="H1097" s="71"/>
      <c r="I1097" s="368">
        <f>IF(Detailed_budget_table[[#This Row],[Unit Cost Available?]]="Yes",IFERROR(INDEX(unit_cost,MATCH(Detailed_budget_table[[#This Row],[Cost Item]],cost_item_lookup,0)),""),0)</f>
        <v>0</v>
      </c>
      <c r="J1097" s="368">
        <f>IF(H1097="Yes",IF(G1097="","",INDEX(cost_item_lookup_table[Cost Unit],(MATCH(G1097,cost_item_lookup_table[Cost Item],0)))),0)</f>
        <v>0</v>
      </c>
      <c r="K1097" s="305"/>
      <c r="L1097" s="305"/>
      <c r="M1097" s="305"/>
      <c r="N1097" s="305"/>
      <c r="O1097" s="305"/>
      <c r="P1097" s="305"/>
      <c r="Q1097" s="305"/>
      <c r="R1097" s="305"/>
      <c r="S1097" s="305"/>
      <c r="T1097" s="305"/>
      <c r="U1097" s="307">
        <f t="shared" si="86"/>
        <v>0</v>
      </c>
      <c r="V1097" s="307">
        <f t="shared" si="87"/>
        <v>0</v>
      </c>
      <c r="W1097" s="307">
        <f t="shared" si="88"/>
        <v>0</v>
      </c>
      <c r="X1097" s="307">
        <f t="shared" si="89"/>
        <v>0</v>
      </c>
      <c r="Y1097" s="308">
        <f t="shared" si="90"/>
        <v>0</v>
      </c>
      <c r="Z1097" s="377">
        <f>SUM(Detailed_budget_table[[#This Row],[Y1 Total Cost Budget Line]:[Y5 Total Cost Budget Line]])</f>
        <v>0</v>
      </c>
    </row>
    <row r="1098" spans="2:26" ht="15" customHeight="1">
      <c r="B1098" s="302"/>
      <c r="C1098" s="71"/>
      <c r="D1098" s="71"/>
      <c r="E1098" s="71"/>
      <c r="F1098" s="71"/>
      <c r="G1098" s="71"/>
      <c r="H1098" s="71"/>
      <c r="I1098" s="368">
        <f>IF(Detailed_budget_table[[#This Row],[Unit Cost Available?]]="Yes",IFERROR(INDEX(unit_cost,MATCH(Detailed_budget_table[[#This Row],[Cost Item]],cost_item_lookup,0)),""),0)</f>
        <v>0</v>
      </c>
      <c r="J1098" s="368">
        <f>IF(H1098="Yes",IF(G1098="","",INDEX(cost_item_lookup_table[Cost Unit],(MATCH(G1098,cost_item_lookup_table[Cost Item],0)))),0)</f>
        <v>0</v>
      </c>
      <c r="K1098" s="305"/>
      <c r="L1098" s="305"/>
      <c r="M1098" s="305"/>
      <c r="N1098" s="305"/>
      <c r="O1098" s="305"/>
      <c r="P1098" s="305"/>
      <c r="Q1098" s="305"/>
      <c r="R1098" s="305"/>
      <c r="S1098" s="305"/>
      <c r="T1098" s="305"/>
      <c r="U1098" s="307">
        <f t="shared" si="86"/>
        <v>0</v>
      </c>
      <c r="V1098" s="307">
        <f t="shared" si="87"/>
        <v>0</v>
      </c>
      <c r="W1098" s="307">
        <f t="shared" si="88"/>
        <v>0</v>
      </c>
      <c r="X1098" s="307">
        <f t="shared" si="89"/>
        <v>0</v>
      </c>
      <c r="Y1098" s="308">
        <f t="shared" si="90"/>
        <v>0</v>
      </c>
      <c r="Z1098" s="377">
        <f>SUM(Detailed_budget_table[[#This Row],[Y1 Total Cost Budget Line]:[Y5 Total Cost Budget Line]])</f>
        <v>0</v>
      </c>
    </row>
    <row r="1099" spans="2:26" ht="15" customHeight="1">
      <c r="B1099" s="302"/>
      <c r="C1099" s="71"/>
      <c r="D1099" s="71"/>
      <c r="E1099" s="71"/>
      <c r="F1099" s="71"/>
      <c r="G1099" s="71"/>
      <c r="H1099" s="71"/>
      <c r="I1099" s="368">
        <f>IF(Detailed_budget_table[[#This Row],[Unit Cost Available?]]="Yes",IFERROR(INDEX(unit_cost,MATCH(Detailed_budget_table[[#This Row],[Cost Item]],cost_item_lookup,0)),""),0)</f>
        <v>0</v>
      </c>
      <c r="J1099" s="368">
        <f>IF(H1099="Yes",IF(G1099="","",INDEX(cost_item_lookup_table[Cost Unit],(MATCH(G1099,cost_item_lookup_table[Cost Item],0)))),0)</f>
        <v>0</v>
      </c>
      <c r="K1099" s="305"/>
      <c r="L1099" s="305"/>
      <c r="M1099" s="305"/>
      <c r="N1099" s="305"/>
      <c r="O1099" s="305"/>
      <c r="P1099" s="305"/>
      <c r="Q1099" s="305"/>
      <c r="R1099" s="305"/>
      <c r="S1099" s="305"/>
      <c r="T1099" s="305"/>
      <c r="U1099" s="307">
        <f t="shared" si="86"/>
        <v>0</v>
      </c>
      <c r="V1099" s="307">
        <f t="shared" si="87"/>
        <v>0</v>
      </c>
      <c r="W1099" s="307">
        <f t="shared" si="88"/>
        <v>0</v>
      </c>
      <c r="X1099" s="307">
        <f t="shared" si="89"/>
        <v>0</v>
      </c>
      <c r="Y1099" s="308">
        <f t="shared" si="90"/>
        <v>0</v>
      </c>
      <c r="Z1099" s="377">
        <f>SUM(Detailed_budget_table[[#This Row],[Y1 Total Cost Budget Line]:[Y5 Total Cost Budget Line]])</f>
        <v>0</v>
      </c>
    </row>
    <row r="1100" spans="2:26" ht="15" customHeight="1">
      <c r="B1100" s="302"/>
      <c r="C1100" s="71"/>
      <c r="D1100" s="71"/>
      <c r="E1100" s="71"/>
      <c r="F1100" s="71"/>
      <c r="G1100" s="71"/>
      <c r="H1100" s="71"/>
      <c r="I1100" s="368">
        <f>IF(Detailed_budget_table[[#This Row],[Unit Cost Available?]]="Yes",IFERROR(INDEX(unit_cost,MATCH(Detailed_budget_table[[#This Row],[Cost Item]],cost_item_lookup,0)),""),0)</f>
        <v>0</v>
      </c>
      <c r="J1100" s="368">
        <f>IF(H1100="Yes",IF(G1100="","",INDEX(cost_item_lookup_table[Cost Unit],(MATCH(G1100,cost_item_lookup_table[Cost Item],0)))),0)</f>
        <v>0</v>
      </c>
      <c r="K1100" s="305"/>
      <c r="L1100" s="305"/>
      <c r="M1100" s="305"/>
      <c r="N1100" s="305"/>
      <c r="O1100" s="305"/>
      <c r="P1100" s="305"/>
      <c r="Q1100" s="305"/>
      <c r="R1100" s="305"/>
      <c r="S1100" s="305"/>
      <c r="T1100" s="305"/>
      <c r="U1100" s="307">
        <f t="shared" si="86"/>
        <v>0</v>
      </c>
      <c r="V1100" s="307">
        <f t="shared" si="87"/>
        <v>0</v>
      </c>
      <c r="W1100" s="307">
        <f t="shared" si="88"/>
        <v>0</v>
      </c>
      <c r="X1100" s="307">
        <f t="shared" si="89"/>
        <v>0</v>
      </c>
      <c r="Y1100" s="308">
        <f t="shared" si="90"/>
        <v>0</v>
      </c>
      <c r="Z1100" s="377">
        <f>SUM(Detailed_budget_table[[#This Row],[Y1 Total Cost Budget Line]:[Y5 Total Cost Budget Line]])</f>
        <v>0</v>
      </c>
    </row>
    <row r="1101" spans="2:26" ht="15" customHeight="1">
      <c r="B1101" s="302"/>
      <c r="C1101" s="71"/>
      <c r="D1101" s="71"/>
      <c r="E1101" s="71"/>
      <c r="F1101" s="71"/>
      <c r="G1101" s="71"/>
      <c r="H1101" s="71"/>
      <c r="I1101" s="368">
        <f>IF(Detailed_budget_table[[#This Row],[Unit Cost Available?]]="Yes",IFERROR(INDEX(unit_cost,MATCH(Detailed_budget_table[[#This Row],[Cost Item]],cost_item_lookup,0)),""),0)</f>
        <v>0</v>
      </c>
      <c r="J1101" s="368">
        <f>IF(H1101="Yes",IF(G1101="","",INDEX(cost_item_lookup_table[Cost Unit],(MATCH(G1101,cost_item_lookup_table[Cost Item],0)))),0)</f>
        <v>0</v>
      </c>
      <c r="K1101" s="305"/>
      <c r="L1101" s="305"/>
      <c r="M1101" s="305"/>
      <c r="N1101" s="305"/>
      <c r="O1101" s="305"/>
      <c r="P1101" s="305"/>
      <c r="Q1101" s="305"/>
      <c r="R1101" s="305"/>
      <c r="S1101" s="305"/>
      <c r="T1101" s="305"/>
      <c r="U1101" s="307">
        <f t="shared" si="86"/>
        <v>0</v>
      </c>
      <c r="V1101" s="307">
        <f t="shared" si="87"/>
        <v>0</v>
      </c>
      <c r="W1101" s="307">
        <f t="shared" si="88"/>
        <v>0</v>
      </c>
      <c r="X1101" s="307">
        <f t="shared" si="89"/>
        <v>0</v>
      </c>
      <c r="Y1101" s="308">
        <f t="shared" si="90"/>
        <v>0</v>
      </c>
      <c r="Z1101" s="377">
        <f>SUM(Detailed_budget_table[[#This Row],[Y1 Total Cost Budget Line]:[Y5 Total Cost Budget Line]])</f>
        <v>0</v>
      </c>
    </row>
    <row r="1102" spans="2:26" ht="15" customHeight="1">
      <c r="B1102" s="302"/>
      <c r="C1102" s="71"/>
      <c r="D1102" s="71"/>
      <c r="E1102" s="71"/>
      <c r="F1102" s="71"/>
      <c r="G1102" s="71"/>
      <c r="H1102" s="71"/>
      <c r="I1102" s="368">
        <f>IF(Detailed_budget_table[[#This Row],[Unit Cost Available?]]="Yes",IFERROR(INDEX(unit_cost,MATCH(Detailed_budget_table[[#This Row],[Cost Item]],cost_item_lookup,0)),""),0)</f>
        <v>0</v>
      </c>
      <c r="J1102" s="368">
        <f>IF(H1102="Yes",IF(G1102="","",INDEX(cost_item_lookup_table[Cost Unit],(MATCH(G1102,cost_item_lookup_table[Cost Item],0)))),0)</f>
        <v>0</v>
      </c>
      <c r="K1102" s="305"/>
      <c r="L1102" s="305"/>
      <c r="M1102" s="305"/>
      <c r="N1102" s="305"/>
      <c r="O1102" s="305"/>
      <c r="P1102" s="305"/>
      <c r="Q1102" s="305"/>
      <c r="R1102" s="305"/>
      <c r="S1102" s="305"/>
      <c r="T1102" s="305"/>
      <c r="U1102" s="307">
        <f t="shared" si="86"/>
        <v>0</v>
      </c>
      <c r="V1102" s="307">
        <f t="shared" si="87"/>
        <v>0</v>
      </c>
      <c r="W1102" s="307">
        <f t="shared" si="88"/>
        <v>0</v>
      </c>
      <c r="X1102" s="307">
        <f t="shared" si="89"/>
        <v>0</v>
      </c>
      <c r="Y1102" s="308">
        <f t="shared" si="90"/>
        <v>0</v>
      </c>
      <c r="Z1102" s="377">
        <f>SUM(Detailed_budget_table[[#This Row],[Y1 Total Cost Budget Line]:[Y5 Total Cost Budget Line]])</f>
        <v>0</v>
      </c>
    </row>
    <row r="1103" spans="2:26" ht="15" customHeight="1">
      <c r="B1103" s="302"/>
      <c r="C1103" s="71"/>
      <c r="D1103" s="71"/>
      <c r="E1103" s="71"/>
      <c r="F1103" s="71"/>
      <c r="G1103" s="71"/>
      <c r="H1103" s="71"/>
      <c r="I1103" s="368">
        <f>IF(Detailed_budget_table[[#This Row],[Unit Cost Available?]]="Yes",IFERROR(INDEX(unit_cost,MATCH(Detailed_budget_table[[#This Row],[Cost Item]],cost_item_lookup,0)),""),0)</f>
        <v>0</v>
      </c>
      <c r="J1103" s="368">
        <f>IF(H1103="Yes",IF(G1103="","",INDEX(cost_item_lookup_table[Cost Unit],(MATCH(G1103,cost_item_lookup_table[Cost Item],0)))),0)</f>
        <v>0</v>
      </c>
      <c r="K1103" s="305"/>
      <c r="L1103" s="305"/>
      <c r="M1103" s="305"/>
      <c r="N1103" s="305"/>
      <c r="O1103" s="305"/>
      <c r="P1103" s="305"/>
      <c r="Q1103" s="305"/>
      <c r="R1103" s="305"/>
      <c r="S1103" s="305"/>
      <c r="T1103" s="305"/>
      <c r="U1103" s="307">
        <f t="shared" si="86"/>
        <v>0</v>
      </c>
      <c r="V1103" s="307">
        <f t="shared" si="87"/>
        <v>0</v>
      </c>
      <c r="W1103" s="307">
        <f t="shared" si="88"/>
        <v>0</v>
      </c>
      <c r="X1103" s="307">
        <f t="shared" si="89"/>
        <v>0</v>
      </c>
      <c r="Y1103" s="308">
        <f t="shared" si="90"/>
        <v>0</v>
      </c>
      <c r="Z1103" s="377">
        <f>SUM(Detailed_budget_table[[#This Row],[Y1 Total Cost Budget Line]:[Y5 Total Cost Budget Line]])</f>
        <v>0</v>
      </c>
    </row>
    <row r="1104" spans="2:26" ht="15" customHeight="1">
      <c r="B1104" s="302"/>
      <c r="C1104" s="71"/>
      <c r="D1104" s="71"/>
      <c r="E1104" s="71"/>
      <c r="F1104" s="71"/>
      <c r="G1104" s="71"/>
      <c r="H1104" s="71"/>
      <c r="I1104" s="368">
        <f>IF(Detailed_budget_table[[#This Row],[Unit Cost Available?]]="Yes",IFERROR(INDEX(unit_cost,MATCH(Detailed_budget_table[[#This Row],[Cost Item]],cost_item_lookup,0)),""),0)</f>
        <v>0</v>
      </c>
      <c r="J1104" s="368">
        <f>IF(H1104="Yes",IF(G1104="","",INDEX(cost_item_lookup_table[Cost Unit],(MATCH(G1104,cost_item_lookup_table[Cost Item],0)))),0)</f>
        <v>0</v>
      </c>
      <c r="K1104" s="305"/>
      <c r="L1104" s="305"/>
      <c r="M1104" s="305"/>
      <c r="N1104" s="305"/>
      <c r="O1104" s="305"/>
      <c r="P1104" s="305"/>
      <c r="Q1104" s="305"/>
      <c r="R1104" s="305"/>
      <c r="S1104" s="305"/>
      <c r="T1104" s="305"/>
      <c r="U1104" s="307">
        <f t="shared" si="86"/>
        <v>0</v>
      </c>
      <c r="V1104" s="307">
        <f t="shared" si="87"/>
        <v>0</v>
      </c>
      <c r="W1104" s="307">
        <f t="shared" si="88"/>
        <v>0</v>
      </c>
      <c r="X1104" s="307">
        <f t="shared" si="89"/>
        <v>0</v>
      </c>
      <c r="Y1104" s="308">
        <f t="shared" si="90"/>
        <v>0</v>
      </c>
      <c r="Z1104" s="377">
        <f>SUM(Detailed_budget_table[[#This Row],[Y1 Total Cost Budget Line]:[Y5 Total Cost Budget Line]])</f>
        <v>0</v>
      </c>
    </row>
    <row r="1105" spans="2:26" ht="15" customHeight="1">
      <c r="B1105" s="302"/>
      <c r="C1105" s="71"/>
      <c r="D1105" s="71"/>
      <c r="E1105" s="71"/>
      <c r="F1105" s="71"/>
      <c r="G1105" s="71"/>
      <c r="H1105" s="71"/>
      <c r="I1105" s="368">
        <f>IF(Detailed_budget_table[[#This Row],[Unit Cost Available?]]="Yes",IFERROR(INDEX(unit_cost,MATCH(Detailed_budget_table[[#This Row],[Cost Item]],cost_item_lookup,0)),""),0)</f>
        <v>0</v>
      </c>
      <c r="J1105" s="368">
        <f>IF(H1105="Yes",IF(G1105="","",INDEX(cost_item_lookup_table[Cost Unit],(MATCH(G1105,cost_item_lookup_table[Cost Item],0)))),0)</f>
        <v>0</v>
      </c>
      <c r="K1105" s="305"/>
      <c r="L1105" s="305"/>
      <c r="M1105" s="305"/>
      <c r="N1105" s="305"/>
      <c r="O1105" s="305"/>
      <c r="P1105" s="305"/>
      <c r="Q1105" s="305"/>
      <c r="R1105" s="305"/>
      <c r="S1105" s="305"/>
      <c r="T1105" s="305"/>
      <c r="U1105" s="307">
        <f t="shared" si="86"/>
        <v>0</v>
      </c>
      <c r="V1105" s="307">
        <f t="shared" si="87"/>
        <v>0</v>
      </c>
      <c r="W1105" s="307">
        <f t="shared" si="88"/>
        <v>0</v>
      </c>
      <c r="X1105" s="307">
        <f t="shared" si="89"/>
        <v>0</v>
      </c>
      <c r="Y1105" s="308">
        <f t="shared" si="90"/>
        <v>0</v>
      </c>
      <c r="Z1105" s="377">
        <f>SUM(Detailed_budget_table[[#This Row],[Y1 Total Cost Budget Line]:[Y5 Total Cost Budget Line]])</f>
        <v>0</v>
      </c>
    </row>
    <row r="1106" spans="2:26" ht="15" customHeight="1">
      <c r="B1106" s="302"/>
      <c r="C1106" s="71"/>
      <c r="D1106" s="71"/>
      <c r="E1106" s="71"/>
      <c r="F1106" s="71"/>
      <c r="G1106" s="71"/>
      <c r="H1106" s="71"/>
      <c r="I1106" s="368">
        <f>IF(Detailed_budget_table[[#This Row],[Unit Cost Available?]]="Yes",IFERROR(INDEX(unit_cost,MATCH(Detailed_budget_table[[#This Row],[Cost Item]],cost_item_lookup,0)),""),0)</f>
        <v>0</v>
      </c>
      <c r="J1106" s="368">
        <f>IF(H1106="Yes",IF(G1106="","",INDEX(cost_item_lookup_table[Cost Unit],(MATCH(G1106,cost_item_lookup_table[Cost Item],0)))),0)</f>
        <v>0</v>
      </c>
      <c r="K1106" s="305"/>
      <c r="L1106" s="305"/>
      <c r="M1106" s="305"/>
      <c r="N1106" s="305"/>
      <c r="O1106" s="305"/>
      <c r="P1106" s="305"/>
      <c r="Q1106" s="305"/>
      <c r="R1106" s="305"/>
      <c r="S1106" s="305"/>
      <c r="T1106" s="305"/>
      <c r="U1106" s="307">
        <f t="shared" si="86"/>
        <v>0</v>
      </c>
      <c r="V1106" s="307">
        <f t="shared" si="87"/>
        <v>0</v>
      </c>
      <c r="W1106" s="307">
        <f t="shared" si="88"/>
        <v>0</v>
      </c>
      <c r="X1106" s="307">
        <f t="shared" si="89"/>
        <v>0</v>
      </c>
      <c r="Y1106" s="308">
        <f t="shared" si="90"/>
        <v>0</v>
      </c>
      <c r="Z1106" s="377">
        <f>SUM(Detailed_budget_table[[#This Row],[Y1 Total Cost Budget Line]:[Y5 Total Cost Budget Line]])</f>
        <v>0</v>
      </c>
    </row>
    <row r="1107" spans="2:26" ht="15" customHeight="1">
      <c r="B1107" s="302"/>
      <c r="C1107" s="71"/>
      <c r="D1107" s="71"/>
      <c r="E1107" s="71"/>
      <c r="F1107" s="71"/>
      <c r="G1107" s="71"/>
      <c r="H1107" s="71"/>
      <c r="I1107" s="368">
        <f>IF(Detailed_budget_table[[#This Row],[Unit Cost Available?]]="Yes",IFERROR(INDEX(unit_cost,MATCH(Detailed_budget_table[[#This Row],[Cost Item]],cost_item_lookup,0)),""),0)</f>
        <v>0</v>
      </c>
      <c r="J1107" s="368">
        <f>IF(H1107="Yes",IF(G1107="","",INDEX(cost_item_lookup_table[Cost Unit],(MATCH(G1107,cost_item_lookup_table[Cost Item],0)))),0)</f>
        <v>0</v>
      </c>
      <c r="K1107" s="305"/>
      <c r="L1107" s="305"/>
      <c r="M1107" s="305"/>
      <c r="N1107" s="305"/>
      <c r="O1107" s="305"/>
      <c r="P1107" s="305"/>
      <c r="Q1107" s="305"/>
      <c r="R1107" s="305"/>
      <c r="S1107" s="305"/>
      <c r="T1107" s="305"/>
      <c r="U1107" s="307">
        <f t="shared" si="86"/>
        <v>0</v>
      </c>
      <c r="V1107" s="307">
        <f t="shared" si="87"/>
        <v>0</v>
      </c>
      <c r="W1107" s="307">
        <f t="shared" si="88"/>
        <v>0</v>
      </c>
      <c r="X1107" s="307">
        <f t="shared" si="89"/>
        <v>0</v>
      </c>
      <c r="Y1107" s="308">
        <f t="shared" si="90"/>
        <v>0</v>
      </c>
      <c r="Z1107" s="377">
        <f>SUM(Detailed_budget_table[[#This Row],[Y1 Total Cost Budget Line]:[Y5 Total Cost Budget Line]])</f>
        <v>0</v>
      </c>
    </row>
    <row r="1108" spans="2:26" ht="15" customHeight="1">
      <c r="B1108" s="302"/>
      <c r="C1108" s="71"/>
      <c r="D1108" s="71"/>
      <c r="E1108" s="71"/>
      <c r="F1108" s="71"/>
      <c r="G1108" s="71"/>
      <c r="H1108" s="71"/>
      <c r="I1108" s="368">
        <f>IF(Detailed_budget_table[[#This Row],[Unit Cost Available?]]="Yes",IFERROR(INDEX(unit_cost,MATCH(Detailed_budget_table[[#This Row],[Cost Item]],cost_item_lookup,0)),""),0)</f>
        <v>0</v>
      </c>
      <c r="J1108" s="368">
        <f>IF(H1108="Yes",IF(G1108="","",INDEX(cost_item_lookup_table[Cost Unit],(MATCH(G1108,cost_item_lookup_table[Cost Item],0)))),0)</f>
        <v>0</v>
      </c>
      <c r="K1108" s="305"/>
      <c r="L1108" s="305"/>
      <c r="M1108" s="305"/>
      <c r="N1108" s="305"/>
      <c r="O1108" s="305"/>
      <c r="P1108" s="305"/>
      <c r="Q1108" s="305"/>
      <c r="R1108" s="305"/>
      <c r="S1108" s="305"/>
      <c r="T1108" s="305"/>
      <c r="U1108" s="307">
        <f t="shared" si="86"/>
        <v>0</v>
      </c>
      <c r="V1108" s="307">
        <f t="shared" si="87"/>
        <v>0</v>
      </c>
      <c r="W1108" s="307">
        <f t="shared" si="88"/>
        <v>0</v>
      </c>
      <c r="X1108" s="307">
        <f t="shared" si="89"/>
        <v>0</v>
      </c>
      <c r="Y1108" s="308">
        <f t="shared" si="90"/>
        <v>0</v>
      </c>
      <c r="Z1108" s="377">
        <f>SUM(Detailed_budget_table[[#This Row],[Y1 Total Cost Budget Line]:[Y5 Total Cost Budget Line]])</f>
        <v>0</v>
      </c>
    </row>
    <row r="1109" spans="2:26" ht="15" customHeight="1">
      <c r="B1109" s="302"/>
      <c r="C1109" s="71"/>
      <c r="D1109" s="71"/>
      <c r="E1109" s="71"/>
      <c r="F1109" s="71"/>
      <c r="G1109" s="71"/>
      <c r="H1109" s="71"/>
      <c r="I1109" s="368">
        <f>IF(Detailed_budget_table[[#This Row],[Unit Cost Available?]]="Yes",IFERROR(INDEX(unit_cost,MATCH(Detailed_budget_table[[#This Row],[Cost Item]],cost_item_lookup,0)),""),0)</f>
        <v>0</v>
      </c>
      <c r="J1109" s="368">
        <f>IF(H1109="Yes",IF(G1109="","",INDEX(cost_item_lookup_table[Cost Unit],(MATCH(G1109,cost_item_lookup_table[Cost Item],0)))),0)</f>
        <v>0</v>
      </c>
      <c r="K1109" s="305"/>
      <c r="L1109" s="305"/>
      <c r="M1109" s="305"/>
      <c r="N1109" s="305"/>
      <c r="O1109" s="305"/>
      <c r="P1109" s="305"/>
      <c r="Q1109" s="305"/>
      <c r="R1109" s="305"/>
      <c r="S1109" s="305"/>
      <c r="T1109" s="305"/>
      <c r="U1109" s="307">
        <f t="shared" si="86"/>
        <v>0</v>
      </c>
      <c r="V1109" s="307">
        <f t="shared" si="87"/>
        <v>0</v>
      </c>
      <c r="W1109" s="307">
        <f t="shared" si="88"/>
        <v>0</v>
      </c>
      <c r="X1109" s="307">
        <f t="shared" si="89"/>
        <v>0</v>
      </c>
      <c r="Y1109" s="308">
        <f t="shared" si="90"/>
        <v>0</v>
      </c>
      <c r="Z1109" s="377">
        <f>SUM(Detailed_budget_table[[#This Row],[Y1 Total Cost Budget Line]:[Y5 Total Cost Budget Line]])</f>
        <v>0</v>
      </c>
    </row>
    <row r="1110" spans="2:26" ht="15" customHeight="1">
      <c r="B1110" s="302"/>
      <c r="C1110" s="71"/>
      <c r="D1110" s="71"/>
      <c r="E1110" s="71"/>
      <c r="F1110" s="71"/>
      <c r="G1110" s="71"/>
      <c r="H1110" s="71"/>
      <c r="I1110" s="368">
        <f>IF(Detailed_budget_table[[#This Row],[Unit Cost Available?]]="Yes",IFERROR(INDEX(unit_cost,MATCH(Detailed_budget_table[[#This Row],[Cost Item]],cost_item_lookup,0)),""),0)</f>
        <v>0</v>
      </c>
      <c r="J1110" s="368">
        <f>IF(H1110="Yes",IF(G1110="","",INDEX(cost_item_lookup_table[Cost Unit],(MATCH(G1110,cost_item_lookup_table[Cost Item],0)))),0)</f>
        <v>0</v>
      </c>
      <c r="K1110" s="305"/>
      <c r="L1110" s="305"/>
      <c r="M1110" s="305"/>
      <c r="N1110" s="305"/>
      <c r="O1110" s="305"/>
      <c r="P1110" s="305"/>
      <c r="Q1110" s="305"/>
      <c r="R1110" s="305"/>
      <c r="S1110" s="305"/>
      <c r="T1110" s="305"/>
      <c r="U1110" s="307">
        <f t="shared" si="86"/>
        <v>0</v>
      </c>
      <c r="V1110" s="307">
        <f t="shared" si="87"/>
        <v>0</v>
      </c>
      <c r="W1110" s="307">
        <f t="shared" si="88"/>
        <v>0</v>
      </c>
      <c r="X1110" s="307">
        <f t="shared" si="89"/>
        <v>0</v>
      </c>
      <c r="Y1110" s="308">
        <f t="shared" si="90"/>
        <v>0</v>
      </c>
      <c r="Z1110" s="377">
        <f>SUM(Detailed_budget_table[[#This Row],[Y1 Total Cost Budget Line]:[Y5 Total Cost Budget Line]])</f>
        <v>0</v>
      </c>
    </row>
    <row r="1111" spans="2:26" ht="15" customHeight="1">
      <c r="B1111" s="302"/>
      <c r="C1111" s="71"/>
      <c r="D1111" s="71"/>
      <c r="E1111" s="71"/>
      <c r="F1111" s="71"/>
      <c r="G1111" s="71"/>
      <c r="H1111" s="71"/>
      <c r="I1111" s="368">
        <f>IF(Detailed_budget_table[[#This Row],[Unit Cost Available?]]="Yes",IFERROR(INDEX(unit_cost,MATCH(Detailed_budget_table[[#This Row],[Cost Item]],cost_item_lookup,0)),""),0)</f>
        <v>0</v>
      </c>
      <c r="J1111" s="368">
        <f>IF(H1111="Yes",IF(G1111="","",INDEX(cost_item_lookup_table[Cost Unit],(MATCH(G1111,cost_item_lookup_table[Cost Item],0)))),0)</f>
        <v>0</v>
      </c>
      <c r="K1111" s="305"/>
      <c r="L1111" s="305"/>
      <c r="M1111" s="305"/>
      <c r="N1111" s="305"/>
      <c r="O1111" s="305"/>
      <c r="P1111" s="305"/>
      <c r="Q1111" s="305"/>
      <c r="R1111" s="305"/>
      <c r="S1111" s="305"/>
      <c r="T1111" s="305"/>
      <c r="U1111" s="307">
        <f t="shared" si="86"/>
        <v>0</v>
      </c>
      <c r="V1111" s="307">
        <f t="shared" si="87"/>
        <v>0</v>
      </c>
      <c r="W1111" s="307">
        <f t="shared" si="88"/>
        <v>0</v>
      </c>
      <c r="X1111" s="307">
        <f t="shared" si="89"/>
        <v>0</v>
      </c>
      <c r="Y1111" s="308">
        <f t="shared" si="90"/>
        <v>0</v>
      </c>
      <c r="Z1111" s="377">
        <f>SUM(Detailed_budget_table[[#This Row],[Y1 Total Cost Budget Line]:[Y5 Total Cost Budget Line]])</f>
        <v>0</v>
      </c>
    </row>
    <row r="1112" spans="2:26" ht="15" customHeight="1">
      <c r="B1112" s="302"/>
      <c r="C1112" s="71"/>
      <c r="D1112" s="71"/>
      <c r="E1112" s="71"/>
      <c r="F1112" s="71"/>
      <c r="G1112" s="71"/>
      <c r="H1112" s="71"/>
      <c r="I1112" s="368">
        <f>IF(Detailed_budget_table[[#This Row],[Unit Cost Available?]]="Yes",IFERROR(INDEX(unit_cost,MATCH(Detailed_budget_table[[#This Row],[Cost Item]],cost_item_lookup,0)),""),0)</f>
        <v>0</v>
      </c>
      <c r="J1112" s="368">
        <f>IF(H1112="Yes",IF(G1112="","",INDEX(cost_item_lookup_table[Cost Unit],(MATCH(G1112,cost_item_lookup_table[Cost Item],0)))),0)</f>
        <v>0</v>
      </c>
      <c r="K1112" s="305"/>
      <c r="L1112" s="305"/>
      <c r="M1112" s="305"/>
      <c r="N1112" s="305"/>
      <c r="O1112" s="305"/>
      <c r="P1112" s="305"/>
      <c r="Q1112" s="305"/>
      <c r="R1112" s="305"/>
      <c r="S1112" s="305"/>
      <c r="T1112" s="305"/>
      <c r="U1112" s="307">
        <f t="shared" si="86"/>
        <v>0</v>
      </c>
      <c r="V1112" s="307">
        <f t="shared" si="87"/>
        <v>0</v>
      </c>
      <c r="W1112" s="307">
        <f t="shared" si="88"/>
        <v>0</v>
      </c>
      <c r="X1112" s="307">
        <f t="shared" si="89"/>
        <v>0</v>
      </c>
      <c r="Y1112" s="308">
        <f t="shared" si="90"/>
        <v>0</v>
      </c>
      <c r="Z1112" s="377">
        <f>SUM(Detailed_budget_table[[#This Row],[Y1 Total Cost Budget Line]:[Y5 Total Cost Budget Line]])</f>
        <v>0</v>
      </c>
    </row>
    <row r="1113" spans="2:26" ht="15" customHeight="1">
      <c r="B1113" s="302"/>
      <c r="C1113" s="71"/>
      <c r="D1113" s="71"/>
      <c r="E1113" s="71"/>
      <c r="F1113" s="71"/>
      <c r="G1113" s="71"/>
      <c r="H1113" s="71"/>
      <c r="I1113" s="368">
        <f>IF(Detailed_budget_table[[#This Row],[Unit Cost Available?]]="Yes",IFERROR(INDEX(unit_cost,MATCH(Detailed_budget_table[[#This Row],[Cost Item]],cost_item_lookup,0)),""),0)</f>
        <v>0</v>
      </c>
      <c r="J1113" s="368">
        <f>IF(H1113="Yes",IF(G1113="","",INDEX(cost_item_lookup_table[Cost Unit],(MATCH(G1113,cost_item_lookup_table[Cost Item],0)))),0)</f>
        <v>0</v>
      </c>
      <c r="K1113" s="305"/>
      <c r="L1113" s="305"/>
      <c r="M1113" s="305"/>
      <c r="N1113" s="305"/>
      <c r="O1113" s="305"/>
      <c r="P1113" s="305"/>
      <c r="Q1113" s="305"/>
      <c r="R1113" s="305"/>
      <c r="S1113" s="305"/>
      <c r="T1113" s="305"/>
      <c r="U1113" s="307">
        <f t="shared" si="86"/>
        <v>0</v>
      </c>
      <c r="V1113" s="307">
        <f t="shared" si="87"/>
        <v>0</v>
      </c>
      <c r="W1113" s="307">
        <f t="shared" si="88"/>
        <v>0</v>
      </c>
      <c r="X1113" s="307">
        <f t="shared" si="89"/>
        <v>0</v>
      </c>
      <c r="Y1113" s="308">
        <f t="shared" si="90"/>
        <v>0</v>
      </c>
      <c r="Z1113" s="377">
        <f>SUM(Detailed_budget_table[[#This Row],[Y1 Total Cost Budget Line]:[Y5 Total Cost Budget Line]])</f>
        <v>0</v>
      </c>
    </row>
    <row r="1114" spans="2:26" ht="15" customHeight="1">
      <c r="B1114" s="302"/>
      <c r="C1114" s="71"/>
      <c r="D1114" s="71"/>
      <c r="E1114" s="71"/>
      <c r="F1114" s="71"/>
      <c r="G1114" s="71"/>
      <c r="H1114" s="71"/>
      <c r="I1114" s="368">
        <f>IF(Detailed_budget_table[[#This Row],[Unit Cost Available?]]="Yes",IFERROR(INDEX(unit_cost,MATCH(Detailed_budget_table[[#This Row],[Cost Item]],cost_item_lookup,0)),""),0)</f>
        <v>0</v>
      </c>
      <c r="J1114" s="368">
        <f>IF(H1114="Yes",IF(G1114="","",INDEX(cost_item_lookup_table[Cost Unit],(MATCH(G1114,cost_item_lookup_table[Cost Item],0)))),0)</f>
        <v>0</v>
      </c>
      <c r="K1114" s="305"/>
      <c r="L1114" s="305"/>
      <c r="M1114" s="305"/>
      <c r="N1114" s="305"/>
      <c r="O1114" s="305"/>
      <c r="P1114" s="305"/>
      <c r="Q1114" s="305"/>
      <c r="R1114" s="305"/>
      <c r="S1114" s="305"/>
      <c r="T1114" s="305"/>
      <c r="U1114" s="307">
        <f t="shared" si="86"/>
        <v>0</v>
      </c>
      <c r="V1114" s="307">
        <f t="shared" si="87"/>
        <v>0</v>
      </c>
      <c r="W1114" s="307">
        <f t="shared" si="88"/>
        <v>0</v>
      </c>
      <c r="X1114" s="307">
        <f t="shared" si="89"/>
        <v>0</v>
      </c>
      <c r="Y1114" s="308">
        <f t="shared" si="90"/>
        <v>0</v>
      </c>
      <c r="Z1114" s="377">
        <f>SUM(Detailed_budget_table[[#This Row],[Y1 Total Cost Budget Line]:[Y5 Total Cost Budget Line]])</f>
        <v>0</v>
      </c>
    </row>
    <row r="1115" spans="2:26" ht="15" customHeight="1">
      <c r="B1115" s="302"/>
      <c r="C1115" s="71"/>
      <c r="D1115" s="71"/>
      <c r="E1115" s="71"/>
      <c r="F1115" s="71"/>
      <c r="G1115" s="71"/>
      <c r="H1115" s="71"/>
      <c r="I1115" s="368">
        <f>IF(Detailed_budget_table[[#This Row],[Unit Cost Available?]]="Yes",IFERROR(INDEX(unit_cost,MATCH(Detailed_budget_table[[#This Row],[Cost Item]],cost_item_lookup,0)),""),0)</f>
        <v>0</v>
      </c>
      <c r="J1115" s="368">
        <f>IF(H1115="Yes",IF(G1115="","",INDEX(cost_item_lookup_table[Cost Unit],(MATCH(G1115,cost_item_lookup_table[Cost Item],0)))),0)</f>
        <v>0</v>
      </c>
      <c r="K1115" s="305"/>
      <c r="L1115" s="305"/>
      <c r="M1115" s="305"/>
      <c r="N1115" s="305"/>
      <c r="O1115" s="305"/>
      <c r="P1115" s="305"/>
      <c r="Q1115" s="305"/>
      <c r="R1115" s="305"/>
      <c r="S1115" s="305"/>
      <c r="T1115" s="305"/>
      <c r="U1115" s="307">
        <f t="shared" si="86"/>
        <v>0</v>
      </c>
      <c r="V1115" s="307">
        <f t="shared" si="87"/>
        <v>0</v>
      </c>
      <c r="W1115" s="307">
        <f t="shared" si="88"/>
        <v>0</v>
      </c>
      <c r="X1115" s="307">
        <f t="shared" si="89"/>
        <v>0</v>
      </c>
      <c r="Y1115" s="308">
        <f t="shared" si="90"/>
        <v>0</v>
      </c>
      <c r="Z1115" s="377">
        <f>SUM(Detailed_budget_table[[#This Row],[Y1 Total Cost Budget Line]:[Y5 Total Cost Budget Line]])</f>
        <v>0</v>
      </c>
    </row>
    <row r="1116" spans="2:26" ht="15" customHeight="1">
      <c r="B1116" s="302"/>
      <c r="C1116" s="71"/>
      <c r="D1116" s="71"/>
      <c r="E1116" s="71"/>
      <c r="F1116" s="71"/>
      <c r="G1116" s="71"/>
      <c r="H1116" s="71"/>
      <c r="I1116" s="368">
        <f>IF(Detailed_budget_table[[#This Row],[Unit Cost Available?]]="Yes",IFERROR(INDEX(unit_cost,MATCH(Detailed_budget_table[[#This Row],[Cost Item]],cost_item_lookup,0)),""),0)</f>
        <v>0</v>
      </c>
      <c r="J1116" s="368">
        <f>IF(H1116="Yes",IF(G1116="","",INDEX(cost_item_lookup_table[Cost Unit],(MATCH(G1116,cost_item_lookup_table[Cost Item],0)))),0)</f>
        <v>0</v>
      </c>
      <c r="K1116" s="305"/>
      <c r="L1116" s="305"/>
      <c r="M1116" s="305"/>
      <c r="N1116" s="305"/>
      <c r="O1116" s="305"/>
      <c r="P1116" s="305"/>
      <c r="Q1116" s="305"/>
      <c r="R1116" s="305"/>
      <c r="S1116" s="305"/>
      <c r="T1116" s="305"/>
      <c r="U1116" s="307">
        <f t="shared" si="86"/>
        <v>0</v>
      </c>
      <c r="V1116" s="307">
        <f t="shared" si="87"/>
        <v>0</v>
      </c>
      <c r="W1116" s="307">
        <f t="shared" si="88"/>
        <v>0</v>
      </c>
      <c r="X1116" s="307">
        <f t="shared" si="89"/>
        <v>0</v>
      </c>
      <c r="Y1116" s="308">
        <f t="shared" si="90"/>
        <v>0</v>
      </c>
      <c r="Z1116" s="377">
        <f>SUM(Detailed_budget_table[[#This Row],[Y1 Total Cost Budget Line]:[Y5 Total Cost Budget Line]])</f>
        <v>0</v>
      </c>
    </row>
    <row r="1117" spans="2:26" ht="15" customHeight="1">
      <c r="B1117" s="302"/>
      <c r="C1117" s="71"/>
      <c r="D1117" s="71"/>
      <c r="E1117" s="71"/>
      <c r="F1117" s="71"/>
      <c r="G1117" s="71"/>
      <c r="H1117" s="71"/>
      <c r="I1117" s="368">
        <f>IF(Detailed_budget_table[[#This Row],[Unit Cost Available?]]="Yes",IFERROR(INDEX(unit_cost,MATCH(Detailed_budget_table[[#This Row],[Cost Item]],cost_item_lookup,0)),""),0)</f>
        <v>0</v>
      </c>
      <c r="J1117" s="368">
        <f>IF(H1117="Yes",IF(G1117="","",INDEX(cost_item_lookup_table[Cost Unit],(MATCH(G1117,cost_item_lookup_table[Cost Item],0)))),0)</f>
        <v>0</v>
      </c>
      <c r="K1117" s="305"/>
      <c r="L1117" s="305"/>
      <c r="M1117" s="305"/>
      <c r="N1117" s="305"/>
      <c r="O1117" s="305"/>
      <c r="P1117" s="305"/>
      <c r="Q1117" s="305"/>
      <c r="R1117" s="305"/>
      <c r="S1117" s="305"/>
      <c r="T1117" s="305"/>
      <c r="U1117" s="307">
        <f t="shared" si="86"/>
        <v>0</v>
      </c>
      <c r="V1117" s="307">
        <f t="shared" si="87"/>
        <v>0</v>
      </c>
      <c r="W1117" s="307">
        <f t="shared" si="88"/>
        <v>0</v>
      </c>
      <c r="X1117" s="307">
        <f t="shared" si="89"/>
        <v>0</v>
      </c>
      <c r="Y1117" s="308">
        <f t="shared" si="90"/>
        <v>0</v>
      </c>
      <c r="Z1117" s="377">
        <f>SUM(Detailed_budget_table[[#This Row],[Y1 Total Cost Budget Line]:[Y5 Total Cost Budget Line]])</f>
        <v>0</v>
      </c>
    </row>
    <row r="1118" spans="2:26" ht="15" customHeight="1">
      <c r="B1118" s="302"/>
      <c r="C1118" s="71"/>
      <c r="D1118" s="71"/>
      <c r="E1118" s="71"/>
      <c r="F1118" s="71"/>
      <c r="G1118" s="71"/>
      <c r="H1118" s="71"/>
      <c r="I1118" s="368">
        <f>IF(Detailed_budget_table[[#This Row],[Unit Cost Available?]]="Yes",IFERROR(INDEX(unit_cost,MATCH(Detailed_budget_table[[#This Row],[Cost Item]],cost_item_lookup,0)),""),0)</f>
        <v>0</v>
      </c>
      <c r="J1118" s="368">
        <f>IF(H1118="Yes",IF(G1118="","",INDEX(cost_item_lookup_table[Cost Unit],(MATCH(G1118,cost_item_lookup_table[Cost Item],0)))),0)</f>
        <v>0</v>
      </c>
      <c r="K1118" s="305"/>
      <c r="L1118" s="305"/>
      <c r="M1118" s="305"/>
      <c r="N1118" s="305"/>
      <c r="O1118" s="305"/>
      <c r="P1118" s="305"/>
      <c r="Q1118" s="305"/>
      <c r="R1118" s="305"/>
      <c r="S1118" s="305"/>
      <c r="T1118" s="305"/>
      <c r="U1118" s="307">
        <f t="shared" si="86"/>
        <v>0</v>
      </c>
      <c r="V1118" s="307">
        <f t="shared" si="87"/>
        <v>0</v>
      </c>
      <c r="W1118" s="307">
        <f t="shared" si="88"/>
        <v>0</v>
      </c>
      <c r="X1118" s="307">
        <f t="shared" si="89"/>
        <v>0</v>
      </c>
      <c r="Y1118" s="308">
        <f t="shared" si="90"/>
        <v>0</v>
      </c>
      <c r="Z1118" s="377">
        <f>SUM(Detailed_budget_table[[#This Row],[Y1 Total Cost Budget Line]:[Y5 Total Cost Budget Line]])</f>
        <v>0</v>
      </c>
    </row>
    <row r="1119" spans="2:26" ht="15" customHeight="1">
      <c r="B1119" s="302"/>
      <c r="C1119" s="71"/>
      <c r="D1119" s="71"/>
      <c r="E1119" s="71"/>
      <c r="F1119" s="71"/>
      <c r="G1119" s="71"/>
      <c r="H1119" s="71"/>
      <c r="I1119" s="368">
        <f>IF(Detailed_budget_table[[#This Row],[Unit Cost Available?]]="Yes",IFERROR(INDEX(unit_cost,MATCH(Detailed_budget_table[[#This Row],[Cost Item]],cost_item_lookup,0)),""),0)</f>
        <v>0</v>
      </c>
      <c r="J1119" s="368">
        <f>IF(H1119="Yes",IF(G1119="","",INDEX(cost_item_lookup_table[Cost Unit],(MATCH(G1119,cost_item_lookup_table[Cost Item],0)))),0)</f>
        <v>0</v>
      </c>
      <c r="K1119" s="305"/>
      <c r="L1119" s="305"/>
      <c r="M1119" s="305"/>
      <c r="N1119" s="305"/>
      <c r="O1119" s="305"/>
      <c r="P1119" s="305"/>
      <c r="Q1119" s="305"/>
      <c r="R1119" s="305"/>
      <c r="S1119" s="305"/>
      <c r="T1119" s="305"/>
      <c r="U1119" s="307">
        <f t="shared" si="86"/>
        <v>0</v>
      </c>
      <c r="V1119" s="307">
        <f t="shared" si="87"/>
        <v>0</v>
      </c>
      <c r="W1119" s="307">
        <f t="shared" si="88"/>
        <v>0</v>
      </c>
      <c r="X1119" s="307">
        <f t="shared" si="89"/>
        <v>0</v>
      </c>
      <c r="Y1119" s="308">
        <f t="shared" si="90"/>
        <v>0</v>
      </c>
      <c r="Z1119" s="377">
        <f>SUM(Detailed_budget_table[[#This Row],[Y1 Total Cost Budget Line]:[Y5 Total Cost Budget Line]])</f>
        <v>0</v>
      </c>
    </row>
    <row r="1120" spans="2:26" ht="15" customHeight="1">
      <c r="B1120" s="302"/>
      <c r="C1120" s="71"/>
      <c r="D1120" s="71"/>
      <c r="E1120" s="71"/>
      <c r="F1120" s="71"/>
      <c r="G1120" s="71"/>
      <c r="H1120" s="71"/>
      <c r="I1120" s="368">
        <f>IF(Detailed_budget_table[[#This Row],[Unit Cost Available?]]="Yes",IFERROR(INDEX(unit_cost,MATCH(Detailed_budget_table[[#This Row],[Cost Item]],cost_item_lookup,0)),""),0)</f>
        <v>0</v>
      </c>
      <c r="J1120" s="368">
        <f>IF(H1120="Yes",IF(G1120="","",INDEX(cost_item_lookup_table[Cost Unit],(MATCH(G1120,cost_item_lookup_table[Cost Item],0)))),0)</f>
        <v>0</v>
      </c>
      <c r="K1120" s="305"/>
      <c r="L1120" s="305"/>
      <c r="M1120" s="305"/>
      <c r="N1120" s="305"/>
      <c r="O1120" s="305"/>
      <c r="P1120" s="305"/>
      <c r="Q1120" s="305"/>
      <c r="R1120" s="305"/>
      <c r="S1120" s="305"/>
      <c r="T1120" s="305"/>
      <c r="U1120" s="307">
        <f t="shared" si="86"/>
        <v>0</v>
      </c>
      <c r="V1120" s="307">
        <f t="shared" si="87"/>
        <v>0</v>
      </c>
      <c r="W1120" s="307">
        <f t="shared" si="88"/>
        <v>0</v>
      </c>
      <c r="X1120" s="307">
        <f t="shared" si="89"/>
        <v>0</v>
      </c>
      <c r="Y1120" s="308">
        <f t="shared" si="90"/>
        <v>0</v>
      </c>
      <c r="Z1120" s="377">
        <f>SUM(Detailed_budget_table[[#This Row],[Y1 Total Cost Budget Line]:[Y5 Total Cost Budget Line]])</f>
        <v>0</v>
      </c>
    </row>
    <row r="1121" spans="2:26" ht="15" customHeight="1">
      <c r="B1121" s="302"/>
      <c r="C1121" s="71"/>
      <c r="D1121" s="71"/>
      <c r="E1121" s="71"/>
      <c r="F1121" s="71"/>
      <c r="G1121" s="71"/>
      <c r="H1121" s="71"/>
      <c r="I1121" s="368">
        <f>IF(Detailed_budget_table[[#This Row],[Unit Cost Available?]]="Yes",IFERROR(INDEX(unit_cost,MATCH(Detailed_budget_table[[#This Row],[Cost Item]],cost_item_lookup,0)),""),0)</f>
        <v>0</v>
      </c>
      <c r="J1121" s="368">
        <f>IF(H1121="Yes",IF(G1121="","",INDEX(cost_item_lookup_table[Cost Unit],(MATCH(G1121,cost_item_lookup_table[Cost Item],0)))),0)</f>
        <v>0</v>
      </c>
      <c r="K1121" s="305"/>
      <c r="L1121" s="305"/>
      <c r="M1121" s="305"/>
      <c r="N1121" s="305"/>
      <c r="O1121" s="305"/>
      <c r="P1121" s="305"/>
      <c r="Q1121" s="305"/>
      <c r="R1121" s="305"/>
      <c r="S1121" s="305"/>
      <c r="T1121" s="305"/>
      <c r="U1121" s="307">
        <f t="shared" si="86"/>
        <v>0</v>
      </c>
      <c r="V1121" s="307">
        <f t="shared" si="87"/>
        <v>0</v>
      </c>
      <c r="W1121" s="307">
        <f t="shared" si="88"/>
        <v>0</v>
      </c>
      <c r="X1121" s="307">
        <f t="shared" si="89"/>
        <v>0</v>
      </c>
      <c r="Y1121" s="308">
        <f t="shared" si="90"/>
        <v>0</v>
      </c>
      <c r="Z1121" s="377">
        <f>SUM(Detailed_budget_table[[#This Row],[Y1 Total Cost Budget Line]:[Y5 Total Cost Budget Line]])</f>
        <v>0</v>
      </c>
    </row>
    <row r="1122" spans="2:26" ht="15" customHeight="1">
      <c r="B1122" s="302"/>
      <c r="C1122" s="71"/>
      <c r="D1122" s="71"/>
      <c r="E1122" s="71"/>
      <c r="F1122" s="71"/>
      <c r="G1122" s="71"/>
      <c r="H1122" s="71"/>
      <c r="I1122" s="368">
        <f>IF(Detailed_budget_table[[#This Row],[Unit Cost Available?]]="Yes",IFERROR(INDEX(unit_cost,MATCH(Detailed_budget_table[[#This Row],[Cost Item]],cost_item_lookup,0)),""),0)</f>
        <v>0</v>
      </c>
      <c r="J1122" s="368">
        <f>IF(H1122="Yes",IF(G1122="","",INDEX(cost_item_lookup_table[Cost Unit],(MATCH(G1122,cost_item_lookup_table[Cost Item],0)))),0)</f>
        <v>0</v>
      </c>
      <c r="K1122" s="305"/>
      <c r="L1122" s="305"/>
      <c r="M1122" s="305"/>
      <c r="N1122" s="305"/>
      <c r="O1122" s="305"/>
      <c r="P1122" s="305"/>
      <c r="Q1122" s="305"/>
      <c r="R1122" s="305"/>
      <c r="S1122" s="305"/>
      <c r="T1122" s="305"/>
      <c r="U1122" s="307">
        <f t="shared" si="86"/>
        <v>0</v>
      </c>
      <c r="V1122" s="307">
        <f t="shared" si="87"/>
        <v>0</v>
      </c>
      <c r="W1122" s="307">
        <f t="shared" si="88"/>
        <v>0</v>
      </c>
      <c r="X1122" s="307">
        <f t="shared" si="89"/>
        <v>0</v>
      </c>
      <c r="Y1122" s="308">
        <f t="shared" si="90"/>
        <v>0</v>
      </c>
      <c r="Z1122" s="377">
        <f>SUM(Detailed_budget_table[[#This Row],[Y1 Total Cost Budget Line]:[Y5 Total Cost Budget Line]])</f>
        <v>0</v>
      </c>
    </row>
    <row r="1123" spans="2:26" ht="15" customHeight="1">
      <c r="B1123" s="302"/>
      <c r="C1123" s="71"/>
      <c r="D1123" s="71"/>
      <c r="E1123" s="71"/>
      <c r="F1123" s="71"/>
      <c r="G1123" s="71"/>
      <c r="H1123" s="71"/>
      <c r="I1123" s="368">
        <f>IF(Detailed_budget_table[[#This Row],[Unit Cost Available?]]="Yes",IFERROR(INDEX(unit_cost,MATCH(Detailed_budget_table[[#This Row],[Cost Item]],cost_item_lookup,0)),""),0)</f>
        <v>0</v>
      </c>
      <c r="J1123" s="368">
        <f>IF(H1123="Yes",IF(G1123="","",INDEX(cost_item_lookup_table[Cost Unit],(MATCH(G1123,cost_item_lookup_table[Cost Item],0)))),0)</f>
        <v>0</v>
      </c>
      <c r="K1123" s="305"/>
      <c r="L1123" s="305"/>
      <c r="M1123" s="305"/>
      <c r="N1123" s="305"/>
      <c r="O1123" s="305"/>
      <c r="P1123" s="305"/>
      <c r="Q1123" s="305"/>
      <c r="R1123" s="305"/>
      <c r="S1123" s="305"/>
      <c r="T1123" s="305"/>
      <c r="U1123" s="307">
        <f t="shared" si="86"/>
        <v>0</v>
      </c>
      <c r="V1123" s="307">
        <f t="shared" si="87"/>
        <v>0</v>
      </c>
      <c r="W1123" s="307">
        <f t="shared" si="88"/>
        <v>0</v>
      </c>
      <c r="X1123" s="307">
        <f t="shared" si="89"/>
        <v>0</v>
      </c>
      <c r="Y1123" s="308">
        <f t="shared" si="90"/>
        <v>0</v>
      </c>
      <c r="Z1123" s="377">
        <f>SUM(Detailed_budget_table[[#This Row],[Y1 Total Cost Budget Line]:[Y5 Total Cost Budget Line]])</f>
        <v>0</v>
      </c>
    </row>
    <row r="1124" spans="2:26" ht="15" customHeight="1">
      <c r="B1124" s="302"/>
      <c r="C1124" s="71"/>
      <c r="D1124" s="71"/>
      <c r="E1124" s="71"/>
      <c r="F1124" s="71"/>
      <c r="G1124" s="71"/>
      <c r="H1124" s="71"/>
      <c r="I1124" s="368">
        <f>IF(Detailed_budget_table[[#This Row],[Unit Cost Available?]]="Yes",IFERROR(INDEX(unit_cost,MATCH(Detailed_budget_table[[#This Row],[Cost Item]],cost_item_lookup,0)),""),0)</f>
        <v>0</v>
      </c>
      <c r="J1124" s="368">
        <f>IF(H1124="Yes",IF(G1124="","",INDEX(cost_item_lookup_table[Cost Unit],(MATCH(G1124,cost_item_lookup_table[Cost Item],0)))),0)</f>
        <v>0</v>
      </c>
      <c r="K1124" s="305"/>
      <c r="L1124" s="305"/>
      <c r="M1124" s="305"/>
      <c r="N1124" s="305"/>
      <c r="O1124" s="305"/>
      <c r="P1124" s="305"/>
      <c r="Q1124" s="305"/>
      <c r="R1124" s="305"/>
      <c r="S1124" s="305"/>
      <c r="T1124" s="305"/>
      <c r="U1124" s="307">
        <f t="shared" si="86"/>
        <v>0</v>
      </c>
      <c r="V1124" s="307">
        <f t="shared" si="87"/>
        <v>0</v>
      </c>
      <c r="W1124" s="307">
        <f t="shared" si="88"/>
        <v>0</v>
      </c>
      <c r="X1124" s="307">
        <f t="shared" si="89"/>
        <v>0</v>
      </c>
      <c r="Y1124" s="308">
        <f t="shared" si="90"/>
        <v>0</v>
      </c>
      <c r="Z1124" s="377">
        <f>SUM(Detailed_budget_table[[#This Row],[Y1 Total Cost Budget Line]:[Y5 Total Cost Budget Line]])</f>
        <v>0</v>
      </c>
    </row>
    <row r="1125" spans="2:26" ht="15" customHeight="1">
      <c r="B1125" s="302"/>
      <c r="C1125" s="71"/>
      <c r="D1125" s="71"/>
      <c r="E1125" s="71"/>
      <c r="F1125" s="71"/>
      <c r="G1125" s="71"/>
      <c r="H1125" s="71"/>
      <c r="I1125" s="368">
        <f>IF(Detailed_budget_table[[#This Row],[Unit Cost Available?]]="Yes",IFERROR(INDEX(unit_cost,MATCH(Detailed_budget_table[[#This Row],[Cost Item]],cost_item_lookup,0)),""),0)</f>
        <v>0</v>
      </c>
      <c r="J1125" s="368">
        <f>IF(H1125="Yes",IF(G1125="","",INDEX(cost_item_lookup_table[Cost Unit],(MATCH(G1125,cost_item_lookup_table[Cost Item],0)))),0)</f>
        <v>0</v>
      </c>
      <c r="K1125" s="305"/>
      <c r="L1125" s="305"/>
      <c r="M1125" s="305"/>
      <c r="N1125" s="305"/>
      <c r="O1125" s="305"/>
      <c r="P1125" s="305"/>
      <c r="Q1125" s="305"/>
      <c r="R1125" s="305"/>
      <c r="S1125" s="305"/>
      <c r="T1125" s="305"/>
      <c r="U1125" s="307">
        <f t="shared" si="86"/>
        <v>0</v>
      </c>
      <c r="V1125" s="307">
        <f t="shared" si="87"/>
        <v>0</v>
      </c>
      <c r="W1125" s="307">
        <f t="shared" si="88"/>
        <v>0</v>
      </c>
      <c r="X1125" s="307">
        <f t="shared" si="89"/>
        <v>0</v>
      </c>
      <c r="Y1125" s="308">
        <f t="shared" si="90"/>
        <v>0</v>
      </c>
      <c r="Z1125" s="377">
        <f>SUM(Detailed_budget_table[[#This Row],[Y1 Total Cost Budget Line]:[Y5 Total Cost Budget Line]])</f>
        <v>0</v>
      </c>
    </row>
    <row r="1126" spans="2:26" ht="15" customHeight="1">
      <c r="B1126" s="302"/>
      <c r="C1126" s="71"/>
      <c r="D1126" s="71"/>
      <c r="E1126" s="71"/>
      <c r="F1126" s="71"/>
      <c r="G1126" s="71"/>
      <c r="H1126" s="71"/>
      <c r="I1126" s="368">
        <f>IF(Detailed_budget_table[[#This Row],[Unit Cost Available?]]="Yes",IFERROR(INDEX(unit_cost,MATCH(Detailed_budget_table[[#This Row],[Cost Item]],cost_item_lookup,0)),""),0)</f>
        <v>0</v>
      </c>
      <c r="J1126" s="368">
        <f>IF(H1126="Yes",IF(G1126="","",INDEX(cost_item_lookup_table[Cost Unit],(MATCH(G1126,cost_item_lookup_table[Cost Item],0)))),0)</f>
        <v>0</v>
      </c>
      <c r="K1126" s="305"/>
      <c r="L1126" s="305"/>
      <c r="M1126" s="305"/>
      <c r="N1126" s="305"/>
      <c r="O1126" s="305"/>
      <c r="P1126" s="305"/>
      <c r="Q1126" s="305"/>
      <c r="R1126" s="305"/>
      <c r="S1126" s="305"/>
      <c r="T1126" s="305"/>
      <c r="U1126" s="307">
        <f t="shared" si="86"/>
        <v>0</v>
      </c>
      <c r="V1126" s="307">
        <f t="shared" si="87"/>
        <v>0</v>
      </c>
      <c r="W1126" s="307">
        <f t="shared" si="88"/>
        <v>0</v>
      </c>
      <c r="X1126" s="307">
        <f t="shared" si="89"/>
        <v>0</v>
      </c>
      <c r="Y1126" s="308">
        <f t="shared" si="90"/>
        <v>0</v>
      </c>
      <c r="Z1126" s="377">
        <f>SUM(Detailed_budget_table[[#This Row],[Y1 Total Cost Budget Line]:[Y5 Total Cost Budget Line]])</f>
        <v>0</v>
      </c>
    </row>
    <row r="1127" spans="2:26" ht="15" customHeight="1">
      <c r="B1127" s="302"/>
      <c r="C1127" s="71"/>
      <c r="D1127" s="71"/>
      <c r="E1127" s="71"/>
      <c r="F1127" s="71"/>
      <c r="G1127" s="71"/>
      <c r="H1127" s="71"/>
      <c r="I1127" s="368">
        <f>IF(Detailed_budget_table[[#This Row],[Unit Cost Available?]]="Yes",IFERROR(INDEX(unit_cost,MATCH(Detailed_budget_table[[#This Row],[Cost Item]],cost_item_lookup,0)),""),0)</f>
        <v>0</v>
      </c>
      <c r="J1127" s="368">
        <f>IF(H1127="Yes",IF(G1127="","",INDEX(cost_item_lookup_table[Cost Unit],(MATCH(G1127,cost_item_lookup_table[Cost Item],0)))),0)</f>
        <v>0</v>
      </c>
      <c r="K1127" s="305"/>
      <c r="L1127" s="305"/>
      <c r="M1127" s="305"/>
      <c r="N1127" s="305"/>
      <c r="O1127" s="305"/>
      <c r="P1127" s="305"/>
      <c r="Q1127" s="305"/>
      <c r="R1127" s="305"/>
      <c r="S1127" s="305"/>
      <c r="T1127" s="305"/>
      <c r="U1127" s="307">
        <f t="shared" si="86"/>
        <v>0</v>
      </c>
      <c r="V1127" s="307">
        <f t="shared" si="87"/>
        <v>0</v>
      </c>
      <c r="W1127" s="307">
        <f t="shared" si="88"/>
        <v>0</v>
      </c>
      <c r="X1127" s="307">
        <f t="shared" si="89"/>
        <v>0</v>
      </c>
      <c r="Y1127" s="308">
        <f t="shared" si="90"/>
        <v>0</v>
      </c>
      <c r="Z1127" s="377">
        <f>SUM(Detailed_budget_table[[#This Row],[Y1 Total Cost Budget Line]:[Y5 Total Cost Budget Line]])</f>
        <v>0</v>
      </c>
    </row>
    <row r="1128" spans="2:26" ht="15" customHeight="1">
      <c r="B1128" s="302"/>
      <c r="C1128" s="71"/>
      <c r="D1128" s="71"/>
      <c r="E1128" s="71"/>
      <c r="F1128" s="71"/>
      <c r="G1128" s="71"/>
      <c r="H1128" s="71"/>
      <c r="I1128" s="368">
        <f>IF(Detailed_budget_table[[#This Row],[Unit Cost Available?]]="Yes",IFERROR(INDEX(unit_cost,MATCH(Detailed_budget_table[[#This Row],[Cost Item]],cost_item_lookup,0)),""),0)</f>
        <v>0</v>
      </c>
      <c r="J1128" s="368">
        <f>IF(H1128="Yes",IF(G1128="","",INDEX(cost_item_lookup_table[Cost Unit],(MATCH(G1128,cost_item_lookup_table[Cost Item],0)))),0)</f>
        <v>0</v>
      </c>
      <c r="K1128" s="305"/>
      <c r="L1128" s="305"/>
      <c r="M1128" s="305"/>
      <c r="N1128" s="305"/>
      <c r="O1128" s="305"/>
      <c r="P1128" s="305"/>
      <c r="Q1128" s="305"/>
      <c r="R1128" s="305"/>
      <c r="S1128" s="305"/>
      <c r="T1128" s="305"/>
      <c r="U1128" s="307">
        <f t="shared" si="86"/>
        <v>0</v>
      </c>
      <c r="V1128" s="307">
        <f t="shared" si="87"/>
        <v>0</v>
      </c>
      <c r="W1128" s="307">
        <f t="shared" si="88"/>
        <v>0</v>
      </c>
      <c r="X1128" s="307">
        <f t="shared" si="89"/>
        <v>0</v>
      </c>
      <c r="Y1128" s="308">
        <f t="shared" si="90"/>
        <v>0</v>
      </c>
      <c r="Z1128" s="377">
        <f>SUM(Detailed_budget_table[[#This Row],[Y1 Total Cost Budget Line]:[Y5 Total Cost Budget Line]])</f>
        <v>0</v>
      </c>
    </row>
    <row r="1129" spans="2:26" ht="15" customHeight="1">
      <c r="B1129" s="302"/>
      <c r="C1129" s="71"/>
      <c r="D1129" s="71"/>
      <c r="E1129" s="71"/>
      <c r="F1129" s="71"/>
      <c r="G1129" s="71"/>
      <c r="H1129" s="71"/>
      <c r="I1129" s="368">
        <f>IF(Detailed_budget_table[[#This Row],[Unit Cost Available?]]="Yes",IFERROR(INDEX(unit_cost,MATCH(Detailed_budget_table[[#This Row],[Cost Item]],cost_item_lookup,0)),""),0)</f>
        <v>0</v>
      </c>
      <c r="J1129" s="368">
        <f>IF(H1129="Yes",IF(G1129="","",INDEX(cost_item_lookup_table[Cost Unit],(MATCH(G1129,cost_item_lookup_table[Cost Item],0)))),0)</f>
        <v>0</v>
      </c>
      <c r="K1129" s="305"/>
      <c r="L1129" s="305"/>
      <c r="M1129" s="305"/>
      <c r="N1129" s="305"/>
      <c r="O1129" s="305"/>
      <c r="P1129" s="305"/>
      <c r="Q1129" s="305"/>
      <c r="R1129" s="305"/>
      <c r="S1129" s="305"/>
      <c r="T1129" s="305"/>
      <c r="U1129" s="307">
        <f t="shared" si="86"/>
        <v>0</v>
      </c>
      <c r="V1129" s="307">
        <f t="shared" si="87"/>
        <v>0</v>
      </c>
      <c r="W1129" s="307">
        <f t="shared" si="88"/>
        <v>0</v>
      </c>
      <c r="X1129" s="307">
        <f t="shared" si="89"/>
        <v>0</v>
      </c>
      <c r="Y1129" s="308">
        <f t="shared" si="90"/>
        <v>0</v>
      </c>
      <c r="Z1129" s="377">
        <f>SUM(Detailed_budget_table[[#This Row],[Y1 Total Cost Budget Line]:[Y5 Total Cost Budget Line]])</f>
        <v>0</v>
      </c>
    </row>
    <row r="1130" spans="2:26" ht="15" customHeight="1">
      <c r="B1130" s="302"/>
      <c r="C1130" s="71"/>
      <c r="D1130" s="71"/>
      <c r="E1130" s="71"/>
      <c r="F1130" s="71"/>
      <c r="G1130" s="71"/>
      <c r="H1130" s="71"/>
      <c r="I1130" s="368">
        <f>IF(Detailed_budget_table[[#This Row],[Unit Cost Available?]]="Yes",IFERROR(INDEX(unit_cost,MATCH(Detailed_budget_table[[#This Row],[Cost Item]],cost_item_lookup,0)),""),0)</f>
        <v>0</v>
      </c>
      <c r="J1130" s="368">
        <f>IF(H1130="Yes",IF(G1130="","",INDEX(cost_item_lookup_table[Cost Unit],(MATCH(G1130,cost_item_lookup_table[Cost Item],0)))),0)</f>
        <v>0</v>
      </c>
      <c r="K1130" s="305"/>
      <c r="L1130" s="305"/>
      <c r="M1130" s="305"/>
      <c r="N1130" s="305"/>
      <c r="O1130" s="305"/>
      <c r="P1130" s="305"/>
      <c r="Q1130" s="305"/>
      <c r="R1130" s="305"/>
      <c r="S1130" s="305"/>
      <c r="T1130" s="305"/>
      <c r="U1130" s="307">
        <f t="shared" si="86"/>
        <v>0</v>
      </c>
      <c r="V1130" s="307">
        <f t="shared" si="87"/>
        <v>0</v>
      </c>
      <c r="W1130" s="307">
        <f t="shared" si="88"/>
        <v>0</v>
      </c>
      <c r="X1130" s="307">
        <f t="shared" si="89"/>
        <v>0</v>
      </c>
      <c r="Y1130" s="308">
        <f t="shared" si="90"/>
        <v>0</v>
      </c>
      <c r="Z1130" s="377">
        <f>SUM(Detailed_budget_table[[#This Row],[Y1 Total Cost Budget Line]:[Y5 Total Cost Budget Line]])</f>
        <v>0</v>
      </c>
    </row>
    <row r="1131" spans="2:26" ht="15" customHeight="1">
      <c r="B1131" s="302"/>
      <c r="C1131" s="71"/>
      <c r="D1131" s="71"/>
      <c r="E1131" s="71"/>
      <c r="F1131" s="71"/>
      <c r="G1131" s="71"/>
      <c r="H1131" s="71"/>
      <c r="I1131" s="368">
        <f>IF(Detailed_budget_table[[#This Row],[Unit Cost Available?]]="Yes",IFERROR(INDEX(unit_cost,MATCH(Detailed_budget_table[[#This Row],[Cost Item]],cost_item_lookup,0)),""),0)</f>
        <v>0</v>
      </c>
      <c r="J1131" s="368">
        <f>IF(H1131="Yes",IF(G1131="","",INDEX(cost_item_lookup_table[Cost Unit],(MATCH(G1131,cost_item_lookup_table[Cost Item],0)))),0)</f>
        <v>0</v>
      </c>
      <c r="K1131" s="305"/>
      <c r="L1131" s="305"/>
      <c r="M1131" s="305"/>
      <c r="N1131" s="305"/>
      <c r="O1131" s="305"/>
      <c r="P1131" s="305"/>
      <c r="Q1131" s="305"/>
      <c r="R1131" s="305"/>
      <c r="S1131" s="305"/>
      <c r="T1131" s="305"/>
      <c r="U1131" s="307">
        <f t="shared" si="86"/>
        <v>0</v>
      </c>
      <c r="V1131" s="307">
        <f t="shared" si="87"/>
        <v>0</v>
      </c>
      <c r="W1131" s="307">
        <f t="shared" si="88"/>
        <v>0</v>
      </c>
      <c r="X1131" s="307">
        <f t="shared" si="89"/>
        <v>0</v>
      </c>
      <c r="Y1131" s="308">
        <f t="shared" si="90"/>
        <v>0</v>
      </c>
      <c r="Z1131" s="377">
        <f>SUM(Detailed_budget_table[[#This Row],[Y1 Total Cost Budget Line]:[Y5 Total Cost Budget Line]])</f>
        <v>0</v>
      </c>
    </row>
    <row r="1132" spans="2:26" ht="15" customHeight="1">
      <c r="B1132" s="302"/>
      <c r="C1132" s="71"/>
      <c r="D1132" s="71"/>
      <c r="E1132" s="71"/>
      <c r="F1132" s="71"/>
      <c r="G1132" s="71"/>
      <c r="H1132" s="71"/>
      <c r="I1132" s="368">
        <f>IF(Detailed_budget_table[[#This Row],[Unit Cost Available?]]="Yes",IFERROR(INDEX(unit_cost,MATCH(Detailed_budget_table[[#This Row],[Cost Item]],cost_item_lookup,0)),""),0)</f>
        <v>0</v>
      </c>
      <c r="J1132" s="368">
        <f>IF(H1132="Yes",IF(G1132="","",INDEX(cost_item_lookup_table[Cost Unit],(MATCH(G1132,cost_item_lookup_table[Cost Item],0)))),0)</f>
        <v>0</v>
      </c>
      <c r="K1132" s="305"/>
      <c r="L1132" s="305"/>
      <c r="M1132" s="305"/>
      <c r="N1132" s="305"/>
      <c r="O1132" s="305"/>
      <c r="P1132" s="305"/>
      <c r="Q1132" s="305"/>
      <c r="R1132" s="305"/>
      <c r="S1132" s="305"/>
      <c r="T1132" s="305"/>
      <c r="U1132" s="307">
        <f t="shared" si="86"/>
        <v>0</v>
      </c>
      <c r="V1132" s="307">
        <f t="shared" si="87"/>
        <v>0</v>
      </c>
      <c r="W1132" s="307">
        <f t="shared" si="88"/>
        <v>0</v>
      </c>
      <c r="X1132" s="307">
        <f t="shared" si="89"/>
        <v>0</v>
      </c>
      <c r="Y1132" s="308">
        <f t="shared" si="90"/>
        <v>0</v>
      </c>
      <c r="Z1132" s="377">
        <f>SUM(Detailed_budget_table[[#This Row],[Y1 Total Cost Budget Line]:[Y5 Total Cost Budget Line]])</f>
        <v>0</v>
      </c>
    </row>
    <row r="1133" spans="2:26" ht="15" customHeight="1">
      <c r="B1133" s="302"/>
      <c r="C1133" s="71"/>
      <c r="D1133" s="71"/>
      <c r="E1133" s="71"/>
      <c r="F1133" s="71"/>
      <c r="G1133" s="71"/>
      <c r="H1133" s="71"/>
      <c r="I1133" s="368">
        <f>IF(Detailed_budget_table[[#This Row],[Unit Cost Available?]]="Yes",IFERROR(INDEX(unit_cost,MATCH(Detailed_budget_table[[#This Row],[Cost Item]],cost_item_lookup,0)),""),0)</f>
        <v>0</v>
      </c>
      <c r="J1133" s="368">
        <f>IF(H1133="Yes",IF(G1133="","",INDEX(cost_item_lookup_table[Cost Unit],(MATCH(G1133,cost_item_lookup_table[Cost Item],0)))),0)</f>
        <v>0</v>
      </c>
      <c r="K1133" s="305"/>
      <c r="L1133" s="305"/>
      <c r="M1133" s="305"/>
      <c r="N1133" s="305"/>
      <c r="O1133" s="305"/>
      <c r="P1133" s="305"/>
      <c r="Q1133" s="305"/>
      <c r="R1133" s="305"/>
      <c r="S1133" s="305"/>
      <c r="T1133" s="305"/>
      <c r="U1133" s="307">
        <f t="shared" si="86"/>
        <v>0</v>
      </c>
      <c r="V1133" s="307">
        <f t="shared" si="87"/>
        <v>0</v>
      </c>
      <c r="W1133" s="307">
        <f t="shared" si="88"/>
        <v>0</v>
      </c>
      <c r="X1133" s="307">
        <f t="shared" si="89"/>
        <v>0</v>
      </c>
      <c r="Y1133" s="308">
        <f t="shared" si="90"/>
        <v>0</v>
      </c>
      <c r="Z1133" s="377">
        <f>SUM(Detailed_budget_table[[#This Row],[Y1 Total Cost Budget Line]:[Y5 Total Cost Budget Line]])</f>
        <v>0</v>
      </c>
    </row>
    <row r="1134" spans="2:26" ht="15" customHeight="1">
      <c r="B1134" s="302"/>
      <c r="C1134" s="71"/>
      <c r="D1134" s="71"/>
      <c r="E1134" s="71"/>
      <c r="F1134" s="71"/>
      <c r="G1134" s="71"/>
      <c r="H1134" s="71"/>
      <c r="I1134" s="368">
        <f>IF(Detailed_budget_table[[#This Row],[Unit Cost Available?]]="Yes",IFERROR(INDEX(unit_cost,MATCH(Detailed_budget_table[[#This Row],[Cost Item]],cost_item_lookup,0)),""),0)</f>
        <v>0</v>
      </c>
      <c r="J1134" s="368">
        <f>IF(H1134="Yes",IF(G1134="","",INDEX(cost_item_lookup_table[Cost Unit],(MATCH(G1134,cost_item_lookup_table[Cost Item],0)))),0)</f>
        <v>0</v>
      </c>
      <c r="K1134" s="305"/>
      <c r="L1134" s="305"/>
      <c r="M1134" s="305"/>
      <c r="N1134" s="305"/>
      <c r="O1134" s="305"/>
      <c r="P1134" s="305"/>
      <c r="Q1134" s="305"/>
      <c r="R1134" s="305"/>
      <c r="S1134" s="305"/>
      <c r="T1134" s="305"/>
      <c r="U1134" s="307">
        <f t="shared" si="86"/>
        <v>0</v>
      </c>
      <c r="V1134" s="307">
        <f t="shared" si="87"/>
        <v>0</v>
      </c>
      <c r="W1134" s="307">
        <f t="shared" si="88"/>
        <v>0</v>
      </c>
      <c r="X1134" s="307">
        <f t="shared" si="89"/>
        <v>0</v>
      </c>
      <c r="Y1134" s="308">
        <f t="shared" si="90"/>
        <v>0</v>
      </c>
      <c r="Z1134" s="377">
        <f>SUM(Detailed_budget_table[[#This Row],[Y1 Total Cost Budget Line]:[Y5 Total Cost Budget Line]])</f>
        <v>0</v>
      </c>
    </row>
    <row r="1135" spans="2:26" ht="15" customHeight="1">
      <c r="B1135" s="302"/>
      <c r="C1135" s="71"/>
      <c r="D1135" s="71"/>
      <c r="E1135" s="71"/>
      <c r="F1135" s="71"/>
      <c r="G1135" s="71"/>
      <c r="H1135" s="71"/>
      <c r="I1135" s="368">
        <f>IF(Detailed_budget_table[[#This Row],[Unit Cost Available?]]="Yes",IFERROR(INDEX(unit_cost,MATCH(Detailed_budget_table[[#This Row],[Cost Item]],cost_item_lookup,0)),""),0)</f>
        <v>0</v>
      </c>
      <c r="J1135" s="368">
        <f>IF(H1135="Yes",IF(G1135="","",INDEX(cost_item_lookup_table[Cost Unit],(MATCH(G1135,cost_item_lookup_table[Cost Item],0)))),0)</f>
        <v>0</v>
      </c>
      <c r="K1135" s="305"/>
      <c r="L1135" s="305"/>
      <c r="M1135" s="305"/>
      <c r="N1135" s="305"/>
      <c r="O1135" s="305"/>
      <c r="P1135" s="305"/>
      <c r="Q1135" s="305"/>
      <c r="R1135" s="305"/>
      <c r="S1135" s="305"/>
      <c r="T1135" s="305"/>
      <c r="U1135" s="307">
        <f t="shared" si="86"/>
        <v>0</v>
      </c>
      <c r="V1135" s="307">
        <f t="shared" si="87"/>
        <v>0</v>
      </c>
      <c r="W1135" s="307">
        <f t="shared" si="88"/>
        <v>0</v>
      </c>
      <c r="X1135" s="307">
        <f t="shared" si="89"/>
        <v>0</v>
      </c>
      <c r="Y1135" s="308">
        <f t="shared" si="90"/>
        <v>0</v>
      </c>
      <c r="Z1135" s="377">
        <f>SUM(Detailed_budget_table[[#This Row],[Y1 Total Cost Budget Line]:[Y5 Total Cost Budget Line]])</f>
        <v>0</v>
      </c>
    </row>
    <row r="1136" spans="2:26" ht="15" customHeight="1">
      <c r="B1136" s="302"/>
      <c r="C1136" s="71"/>
      <c r="D1136" s="71"/>
      <c r="E1136" s="71"/>
      <c r="F1136" s="71"/>
      <c r="G1136" s="71"/>
      <c r="H1136" s="71"/>
      <c r="I1136" s="368">
        <f>IF(Detailed_budget_table[[#This Row],[Unit Cost Available?]]="Yes",IFERROR(INDEX(unit_cost,MATCH(Detailed_budget_table[[#This Row],[Cost Item]],cost_item_lookup,0)),""),0)</f>
        <v>0</v>
      </c>
      <c r="J1136" s="368">
        <f>IF(H1136="Yes",IF(G1136="","",INDEX(cost_item_lookup_table[Cost Unit],(MATCH(G1136,cost_item_lookup_table[Cost Item],0)))),0)</f>
        <v>0</v>
      </c>
      <c r="K1136" s="305"/>
      <c r="L1136" s="305"/>
      <c r="M1136" s="305"/>
      <c r="N1136" s="305"/>
      <c r="O1136" s="305"/>
      <c r="P1136" s="305"/>
      <c r="Q1136" s="305"/>
      <c r="R1136" s="305"/>
      <c r="S1136" s="305"/>
      <c r="T1136" s="305"/>
      <c r="U1136" s="307">
        <f t="shared" si="86"/>
        <v>0</v>
      </c>
      <c r="V1136" s="307">
        <f t="shared" si="87"/>
        <v>0</v>
      </c>
      <c r="W1136" s="307">
        <f t="shared" si="88"/>
        <v>0</v>
      </c>
      <c r="X1136" s="307">
        <f t="shared" si="89"/>
        <v>0</v>
      </c>
      <c r="Y1136" s="308">
        <f t="shared" si="90"/>
        <v>0</v>
      </c>
      <c r="Z1136" s="377">
        <f>SUM(Detailed_budget_table[[#This Row],[Y1 Total Cost Budget Line]:[Y5 Total Cost Budget Line]])</f>
        <v>0</v>
      </c>
    </row>
    <row r="1137" spans="2:26" ht="15" customHeight="1">
      <c r="B1137" s="302"/>
      <c r="C1137" s="71"/>
      <c r="D1137" s="71"/>
      <c r="E1137" s="71"/>
      <c r="F1137" s="71"/>
      <c r="G1137" s="71"/>
      <c r="H1137" s="71"/>
      <c r="I1137" s="368">
        <f>IF(Detailed_budget_table[[#This Row],[Unit Cost Available?]]="Yes",IFERROR(INDEX(unit_cost,MATCH(Detailed_budget_table[[#This Row],[Cost Item]],cost_item_lookup,0)),""),0)</f>
        <v>0</v>
      </c>
      <c r="J1137" s="368">
        <f>IF(H1137="Yes",IF(G1137="","",INDEX(cost_item_lookup_table[Cost Unit],(MATCH(G1137,cost_item_lookup_table[Cost Item],0)))),0)</f>
        <v>0</v>
      </c>
      <c r="K1137" s="305"/>
      <c r="L1137" s="305"/>
      <c r="M1137" s="305"/>
      <c r="N1137" s="305"/>
      <c r="O1137" s="305"/>
      <c r="P1137" s="305"/>
      <c r="Q1137" s="305"/>
      <c r="R1137" s="305"/>
      <c r="S1137" s="305"/>
      <c r="T1137" s="305"/>
      <c r="U1137" s="307">
        <f t="shared" si="86"/>
        <v>0</v>
      </c>
      <c r="V1137" s="307">
        <f t="shared" si="87"/>
        <v>0</v>
      </c>
      <c r="W1137" s="307">
        <f t="shared" si="88"/>
        <v>0</v>
      </c>
      <c r="X1137" s="307">
        <f t="shared" si="89"/>
        <v>0</v>
      </c>
      <c r="Y1137" s="308">
        <f t="shared" si="90"/>
        <v>0</v>
      </c>
      <c r="Z1137" s="377">
        <f>SUM(Detailed_budget_table[[#This Row],[Y1 Total Cost Budget Line]:[Y5 Total Cost Budget Line]])</f>
        <v>0</v>
      </c>
    </row>
    <row r="1138" spans="2:26" ht="15" customHeight="1">
      <c r="B1138" s="302"/>
      <c r="C1138" s="71"/>
      <c r="D1138" s="71"/>
      <c r="E1138" s="71"/>
      <c r="F1138" s="71"/>
      <c r="G1138" s="71"/>
      <c r="H1138" s="71"/>
      <c r="I1138" s="368">
        <f>IF(Detailed_budget_table[[#This Row],[Unit Cost Available?]]="Yes",IFERROR(INDEX(unit_cost,MATCH(Detailed_budget_table[[#This Row],[Cost Item]],cost_item_lookup,0)),""),0)</f>
        <v>0</v>
      </c>
      <c r="J1138" s="368">
        <f>IF(H1138="Yes",IF(G1138="","",INDEX(cost_item_lookup_table[Cost Unit],(MATCH(G1138,cost_item_lookup_table[Cost Item],0)))),0)</f>
        <v>0</v>
      </c>
      <c r="K1138" s="305"/>
      <c r="L1138" s="305"/>
      <c r="M1138" s="305"/>
      <c r="N1138" s="305"/>
      <c r="O1138" s="305"/>
      <c r="P1138" s="305"/>
      <c r="Q1138" s="305"/>
      <c r="R1138" s="305"/>
      <c r="S1138" s="305"/>
      <c r="T1138" s="305"/>
      <c r="U1138" s="307">
        <f t="shared" si="86"/>
        <v>0</v>
      </c>
      <c r="V1138" s="307">
        <f t="shared" si="87"/>
        <v>0</v>
      </c>
      <c r="W1138" s="307">
        <f t="shared" si="88"/>
        <v>0</v>
      </c>
      <c r="X1138" s="307">
        <f t="shared" si="89"/>
        <v>0</v>
      </c>
      <c r="Y1138" s="308">
        <f t="shared" si="90"/>
        <v>0</v>
      </c>
      <c r="Z1138" s="377">
        <f>SUM(Detailed_budget_table[[#This Row],[Y1 Total Cost Budget Line]:[Y5 Total Cost Budget Line]])</f>
        <v>0</v>
      </c>
    </row>
    <row r="1139" spans="2:26" ht="15" customHeight="1">
      <c r="B1139" s="302"/>
      <c r="C1139" s="71"/>
      <c r="D1139" s="71"/>
      <c r="E1139" s="71"/>
      <c r="F1139" s="71"/>
      <c r="G1139" s="71"/>
      <c r="H1139" s="71"/>
      <c r="I1139" s="368">
        <f>IF(Detailed_budget_table[[#This Row],[Unit Cost Available?]]="Yes",IFERROR(INDEX(unit_cost,MATCH(Detailed_budget_table[[#This Row],[Cost Item]],cost_item_lookup,0)),""),0)</f>
        <v>0</v>
      </c>
      <c r="J1139" s="368">
        <f>IF(H1139="Yes",IF(G1139="","",INDEX(cost_item_lookup_table[Cost Unit],(MATCH(G1139,cost_item_lookup_table[Cost Item],0)))),0)</f>
        <v>0</v>
      </c>
      <c r="K1139" s="305"/>
      <c r="L1139" s="305"/>
      <c r="M1139" s="305"/>
      <c r="N1139" s="305"/>
      <c r="O1139" s="305"/>
      <c r="P1139" s="305"/>
      <c r="Q1139" s="305"/>
      <c r="R1139" s="305"/>
      <c r="S1139" s="305"/>
      <c r="T1139" s="305"/>
      <c r="U1139" s="307">
        <f t="shared" si="86"/>
        <v>0</v>
      </c>
      <c r="V1139" s="307">
        <f t="shared" si="87"/>
        <v>0</v>
      </c>
      <c r="W1139" s="307">
        <f t="shared" si="88"/>
        <v>0</v>
      </c>
      <c r="X1139" s="307">
        <f t="shared" si="89"/>
        <v>0</v>
      </c>
      <c r="Y1139" s="308">
        <f t="shared" si="90"/>
        <v>0</v>
      </c>
      <c r="Z1139" s="377">
        <f>SUM(Detailed_budget_table[[#This Row],[Y1 Total Cost Budget Line]:[Y5 Total Cost Budget Line]])</f>
        <v>0</v>
      </c>
    </row>
    <row r="1140" spans="2:26" ht="15" customHeight="1">
      <c r="B1140" s="302"/>
      <c r="C1140" s="71"/>
      <c r="D1140" s="71"/>
      <c r="E1140" s="71"/>
      <c r="F1140" s="71"/>
      <c r="G1140" s="71"/>
      <c r="H1140" s="71"/>
      <c r="I1140" s="368">
        <f>IF(Detailed_budget_table[[#This Row],[Unit Cost Available?]]="Yes",IFERROR(INDEX(unit_cost,MATCH(Detailed_budget_table[[#This Row],[Cost Item]],cost_item_lookup,0)),""),0)</f>
        <v>0</v>
      </c>
      <c r="J1140" s="368">
        <f>IF(H1140="Yes",IF(G1140="","",INDEX(cost_item_lookup_table[Cost Unit],(MATCH(G1140,cost_item_lookup_table[Cost Item],0)))),0)</f>
        <v>0</v>
      </c>
      <c r="K1140" s="305"/>
      <c r="L1140" s="305"/>
      <c r="M1140" s="305"/>
      <c r="N1140" s="305"/>
      <c r="O1140" s="305"/>
      <c r="P1140" s="305"/>
      <c r="Q1140" s="305"/>
      <c r="R1140" s="305"/>
      <c r="S1140" s="305"/>
      <c r="T1140" s="305"/>
      <c r="U1140" s="307">
        <f t="shared" si="86"/>
        <v>0</v>
      </c>
      <c r="V1140" s="307">
        <f t="shared" si="87"/>
        <v>0</v>
      </c>
      <c r="W1140" s="307">
        <f t="shared" si="88"/>
        <v>0</v>
      </c>
      <c r="X1140" s="307">
        <f t="shared" si="89"/>
        <v>0</v>
      </c>
      <c r="Y1140" s="308">
        <f t="shared" si="90"/>
        <v>0</v>
      </c>
      <c r="Z1140" s="377">
        <f>SUM(Detailed_budget_table[[#This Row],[Y1 Total Cost Budget Line]:[Y5 Total Cost Budget Line]])</f>
        <v>0</v>
      </c>
    </row>
    <row r="1141" spans="2:26" ht="15" customHeight="1">
      <c r="B1141" s="302"/>
      <c r="C1141" s="71"/>
      <c r="D1141" s="71"/>
      <c r="E1141" s="71"/>
      <c r="F1141" s="71"/>
      <c r="G1141" s="71"/>
      <c r="H1141" s="71"/>
      <c r="I1141" s="368">
        <f>IF(Detailed_budget_table[[#This Row],[Unit Cost Available?]]="Yes",IFERROR(INDEX(unit_cost,MATCH(Detailed_budget_table[[#This Row],[Cost Item]],cost_item_lookup,0)),""),0)</f>
        <v>0</v>
      </c>
      <c r="J1141" s="368">
        <f>IF(H1141="Yes",IF(G1141="","",INDEX(cost_item_lookup_table[Cost Unit],(MATCH(G1141,cost_item_lookup_table[Cost Item],0)))),0)</f>
        <v>0</v>
      </c>
      <c r="K1141" s="305"/>
      <c r="L1141" s="305"/>
      <c r="M1141" s="305"/>
      <c r="N1141" s="305"/>
      <c r="O1141" s="305"/>
      <c r="P1141" s="305"/>
      <c r="Q1141" s="305"/>
      <c r="R1141" s="305"/>
      <c r="S1141" s="305"/>
      <c r="T1141" s="305"/>
      <c r="U1141" s="307">
        <f t="shared" si="86"/>
        <v>0</v>
      </c>
      <c r="V1141" s="307">
        <f t="shared" si="87"/>
        <v>0</v>
      </c>
      <c r="W1141" s="307">
        <f t="shared" si="88"/>
        <v>0</v>
      </c>
      <c r="X1141" s="307">
        <f t="shared" si="89"/>
        <v>0</v>
      </c>
      <c r="Y1141" s="308">
        <f t="shared" si="90"/>
        <v>0</v>
      </c>
      <c r="Z1141" s="377">
        <f>SUM(Detailed_budget_table[[#This Row],[Y1 Total Cost Budget Line]:[Y5 Total Cost Budget Line]])</f>
        <v>0</v>
      </c>
    </row>
    <row r="1142" spans="2:26" ht="15" customHeight="1">
      <c r="B1142" s="302"/>
      <c r="C1142" s="71"/>
      <c r="D1142" s="71"/>
      <c r="E1142" s="71"/>
      <c r="F1142" s="71"/>
      <c r="G1142" s="71"/>
      <c r="H1142" s="71"/>
      <c r="I1142" s="368">
        <f>IF(Detailed_budget_table[[#This Row],[Unit Cost Available?]]="Yes",IFERROR(INDEX(unit_cost,MATCH(Detailed_budget_table[[#This Row],[Cost Item]],cost_item_lookup,0)),""),0)</f>
        <v>0</v>
      </c>
      <c r="J1142" s="368">
        <f>IF(H1142="Yes",IF(G1142="","",INDEX(cost_item_lookup_table[Cost Unit],(MATCH(G1142,cost_item_lookup_table[Cost Item],0)))),0)</f>
        <v>0</v>
      </c>
      <c r="K1142" s="305"/>
      <c r="L1142" s="305"/>
      <c r="M1142" s="305"/>
      <c r="N1142" s="305"/>
      <c r="O1142" s="305"/>
      <c r="P1142" s="305"/>
      <c r="Q1142" s="305"/>
      <c r="R1142" s="305"/>
      <c r="S1142" s="305"/>
      <c r="T1142" s="305"/>
      <c r="U1142" s="307">
        <f t="shared" si="86"/>
        <v>0</v>
      </c>
      <c r="V1142" s="307">
        <f t="shared" si="87"/>
        <v>0</v>
      </c>
      <c r="W1142" s="307">
        <f t="shared" si="88"/>
        <v>0</v>
      </c>
      <c r="X1142" s="307">
        <f t="shared" si="89"/>
        <v>0</v>
      </c>
      <c r="Y1142" s="308">
        <f t="shared" si="90"/>
        <v>0</v>
      </c>
      <c r="Z1142" s="377">
        <f>SUM(Detailed_budget_table[[#This Row],[Y1 Total Cost Budget Line]:[Y5 Total Cost Budget Line]])</f>
        <v>0</v>
      </c>
    </row>
    <row r="1143" spans="2:26" ht="15" customHeight="1">
      <c r="B1143" s="302"/>
      <c r="C1143" s="71"/>
      <c r="D1143" s="71"/>
      <c r="E1143" s="71"/>
      <c r="F1143" s="71"/>
      <c r="G1143" s="71"/>
      <c r="H1143" s="71"/>
      <c r="I1143" s="368">
        <f>IF(Detailed_budget_table[[#This Row],[Unit Cost Available?]]="Yes",IFERROR(INDEX(unit_cost,MATCH(Detailed_budget_table[[#This Row],[Cost Item]],cost_item_lookup,0)),""),0)</f>
        <v>0</v>
      </c>
      <c r="J1143" s="368">
        <f>IF(H1143="Yes",IF(G1143="","",INDEX(cost_item_lookup_table[Cost Unit],(MATCH(G1143,cost_item_lookup_table[Cost Item],0)))),0)</f>
        <v>0</v>
      </c>
      <c r="K1143" s="305"/>
      <c r="L1143" s="305"/>
      <c r="M1143" s="305"/>
      <c r="N1143" s="305"/>
      <c r="O1143" s="305"/>
      <c r="P1143" s="305"/>
      <c r="Q1143" s="305"/>
      <c r="R1143" s="305"/>
      <c r="S1143" s="305"/>
      <c r="T1143" s="305"/>
      <c r="U1143" s="307">
        <f t="shared" si="86"/>
        <v>0</v>
      </c>
      <c r="V1143" s="307">
        <f t="shared" si="87"/>
        <v>0</v>
      </c>
      <c r="W1143" s="307">
        <f t="shared" si="88"/>
        <v>0</v>
      </c>
      <c r="X1143" s="307">
        <f t="shared" si="89"/>
        <v>0</v>
      </c>
      <c r="Y1143" s="308">
        <f t="shared" si="90"/>
        <v>0</v>
      </c>
      <c r="Z1143" s="377">
        <f>SUM(Detailed_budget_table[[#This Row],[Y1 Total Cost Budget Line]:[Y5 Total Cost Budget Line]])</f>
        <v>0</v>
      </c>
    </row>
    <row r="1144" spans="2:26" ht="15" customHeight="1">
      <c r="B1144" s="302"/>
      <c r="C1144" s="71"/>
      <c r="D1144" s="71"/>
      <c r="E1144" s="71"/>
      <c r="F1144" s="71"/>
      <c r="G1144" s="71"/>
      <c r="H1144" s="71"/>
      <c r="I1144" s="368">
        <f>IF(Detailed_budget_table[[#This Row],[Unit Cost Available?]]="Yes",IFERROR(INDEX(unit_cost,MATCH(Detailed_budget_table[[#This Row],[Cost Item]],cost_item_lookup,0)),""),0)</f>
        <v>0</v>
      </c>
      <c r="J1144" s="368">
        <f>IF(H1144="Yes",IF(G1144="","",INDEX(cost_item_lookup_table[Cost Unit],(MATCH(G1144,cost_item_lookup_table[Cost Item],0)))),0)</f>
        <v>0</v>
      </c>
      <c r="K1144" s="305"/>
      <c r="L1144" s="305"/>
      <c r="M1144" s="305"/>
      <c r="N1144" s="305"/>
      <c r="O1144" s="305"/>
      <c r="P1144" s="305"/>
      <c r="Q1144" s="305"/>
      <c r="R1144" s="305"/>
      <c r="S1144" s="305"/>
      <c r="T1144" s="305"/>
      <c r="U1144" s="307">
        <f t="shared" si="86"/>
        <v>0</v>
      </c>
      <c r="V1144" s="307">
        <f t="shared" si="87"/>
        <v>0</v>
      </c>
      <c r="W1144" s="307">
        <f t="shared" si="88"/>
        <v>0</v>
      </c>
      <c r="X1144" s="307">
        <f t="shared" si="89"/>
        <v>0</v>
      </c>
      <c r="Y1144" s="308">
        <f t="shared" si="90"/>
        <v>0</v>
      </c>
      <c r="Z1144" s="377">
        <f>SUM(Detailed_budget_table[[#This Row],[Y1 Total Cost Budget Line]:[Y5 Total Cost Budget Line]])</f>
        <v>0</v>
      </c>
    </row>
    <row r="1145" spans="2:26" ht="15" customHeight="1">
      <c r="B1145" s="302"/>
      <c r="C1145" s="71"/>
      <c r="D1145" s="71"/>
      <c r="E1145" s="71"/>
      <c r="F1145" s="71"/>
      <c r="G1145" s="71"/>
      <c r="H1145" s="71"/>
      <c r="I1145" s="368">
        <f>IF(Detailed_budget_table[[#This Row],[Unit Cost Available?]]="Yes",IFERROR(INDEX(unit_cost,MATCH(Detailed_budget_table[[#This Row],[Cost Item]],cost_item_lookup,0)),""),0)</f>
        <v>0</v>
      </c>
      <c r="J1145" s="368">
        <f>IF(H1145="Yes",IF(G1145="","",INDEX(cost_item_lookup_table[Cost Unit],(MATCH(G1145,cost_item_lookup_table[Cost Item],0)))),0)</f>
        <v>0</v>
      </c>
      <c r="K1145" s="305"/>
      <c r="L1145" s="305"/>
      <c r="M1145" s="305"/>
      <c r="N1145" s="305"/>
      <c r="O1145" s="305"/>
      <c r="P1145" s="305"/>
      <c r="Q1145" s="305"/>
      <c r="R1145" s="305"/>
      <c r="S1145" s="305"/>
      <c r="T1145" s="305"/>
      <c r="U1145" s="307">
        <f t="shared" si="86"/>
        <v>0</v>
      </c>
      <c r="V1145" s="307">
        <f t="shared" si="87"/>
        <v>0</v>
      </c>
      <c r="W1145" s="307">
        <f t="shared" si="88"/>
        <v>0</v>
      </c>
      <c r="X1145" s="307">
        <f t="shared" si="89"/>
        <v>0</v>
      </c>
      <c r="Y1145" s="308">
        <f t="shared" si="90"/>
        <v>0</v>
      </c>
      <c r="Z1145" s="377">
        <f>SUM(Detailed_budget_table[[#This Row],[Y1 Total Cost Budget Line]:[Y5 Total Cost Budget Line]])</f>
        <v>0</v>
      </c>
    </row>
    <row r="1146" spans="2:26" ht="15" customHeight="1">
      <c r="B1146" s="302"/>
      <c r="C1146" s="71"/>
      <c r="D1146" s="71"/>
      <c r="E1146" s="71"/>
      <c r="F1146" s="71"/>
      <c r="G1146" s="71"/>
      <c r="H1146" s="71"/>
      <c r="I1146" s="368">
        <f>IF(Detailed_budget_table[[#This Row],[Unit Cost Available?]]="Yes",IFERROR(INDEX(unit_cost,MATCH(Detailed_budget_table[[#This Row],[Cost Item]],cost_item_lookup,0)),""),0)</f>
        <v>0</v>
      </c>
      <c r="J1146" s="368">
        <f>IF(H1146="Yes",IF(G1146="","",INDEX(cost_item_lookup_table[Cost Unit],(MATCH(G1146,cost_item_lookup_table[Cost Item],0)))),0)</f>
        <v>0</v>
      </c>
      <c r="K1146" s="305"/>
      <c r="L1146" s="305"/>
      <c r="M1146" s="305"/>
      <c r="N1146" s="305"/>
      <c r="O1146" s="305"/>
      <c r="P1146" s="305"/>
      <c r="Q1146" s="305"/>
      <c r="R1146" s="305"/>
      <c r="S1146" s="305"/>
      <c r="T1146" s="305"/>
      <c r="U1146" s="307">
        <f t="shared" si="86"/>
        <v>0</v>
      </c>
      <c r="V1146" s="307">
        <f t="shared" si="87"/>
        <v>0</v>
      </c>
      <c r="W1146" s="307">
        <f t="shared" si="88"/>
        <v>0</v>
      </c>
      <c r="X1146" s="307">
        <f t="shared" si="89"/>
        <v>0</v>
      </c>
      <c r="Y1146" s="308">
        <f t="shared" si="90"/>
        <v>0</v>
      </c>
      <c r="Z1146" s="377">
        <f>SUM(Detailed_budget_table[[#This Row],[Y1 Total Cost Budget Line]:[Y5 Total Cost Budget Line]])</f>
        <v>0</v>
      </c>
    </row>
    <row r="1147" spans="2:26" ht="15" customHeight="1">
      <c r="B1147" s="302"/>
      <c r="C1147" s="71"/>
      <c r="D1147" s="71"/>
      <c r="E1147" s="71"/>
      <c r="F1147" s="71"/>
      <c r="G1147" s="71"/>
      <c r="H1147" s="71"/>
      <c r="I1147" s="368">
        <f>IF(Detailed_budget_table[[#This Row],[Unit Cost Available?]]="Yes",IFERROR(INDEX(unit_cost,MATCH(Detailed_budget_table[[#This Row],[Cost Item]],cost_item_lookup,0)),""),0)</f>
        <v>0</v>
      </c>
      <c r="J1147" s="368">
        <f>IF(H1147="Yes",IF(G1147="","",INDEX(cost_item_lookup_table[Cost Unit],(MATCH(G1147,cost_item_lookup_table[Cost Item],0)))),0)</f>
        <v>0</v>
      </c>
      <c r="K1147" s="305"/>
      <c r="L1147" s="305"/>
      <c r="M1147" s="305"/>
      <c r="N1147" s="305"/>
      <c r="O1147" s="305"/>
      <c r="P1147" s="305"/>
      <c r="Q1147" s="305"/>
      <c r="R1147" s="305"/>
      <c r="S1147" s="305"/>
      <c r="T1147" s="305"/>
      <c r="U1147" s="307">
        <f t="shared" si="86"/>
        <v>0</v>
      </c>
      <c r="V1147" s="307">
        <f t="shared" si="87"/>
        <v>0</v>
      </c>
      <c r="W1147" s="307">
        <f t="shared" si="88"/>
        <v>0</v>
      </c>
      <c r="X1147" s="307">
        <f t="shared" si="89"/>
        <v>0</v>
      </c>
      <c r="Y1147" s="308">
        <f t="shared" si="90"/>
        <v>0</v>
      </c>
      <c r="Z1147" s="377">
        <f>SUM(Detailed_budget_table[[#This Row],[Y1 Total Cost Budget Line]:[Y5 Total Cost Budget Line]])</f>
        <v>0</v>
      </c>
    </row>
    <row r="1148" spans="2:26" ht="15" customHeight="1">
      <c r="B1148" s="302"/>
      <c r="C1148" s="71"/>
      <c r="D1148" s="71"/>
      <c r="E1148" s="71"/>
      <c r="F1148" s="71"/>
      <c r="G1148" s="71"/>
      <c r="H1148" s="71"/>
      <c r="I1148" s="368">
        <f>IF(Detailed_budget_table[[#This Row],[Unit Cost Available?]]="Yes",IFERROR(INDEX(unit_cost,MATCH(Detailed_budget_table[[#This Row],[Cost Item]],cost_item_lookup,0)),""),0)</f>
        <v>0</v>
      </c>
      <c r="J1148" s="368">
        <f>IF(H1148="Yes",IF(G1148="","",INDEX(cost_item_lookup_table[Cost Unit],(MATCH(G1148,cost_item_lookup_table[Cost Item],0)))),0)</f>
        <v>0</v>
      </c>
      <c r="K1148" s="305"/>
      <c r="L1148" s="305"/>
      <c r="M1148" s="305"/>
      <c r="N1148" s="305"/>
      <c r="O1148" s="305"/>
      <c r="P1148" s="305"/>
      <c r="Q1148" s="305"/>
      <c r="R1148" s="305"/>
      <c r="S1148" s="305"/>
      <c r="T1148" s="305"/>
      <c r="U1148" s="307">
        <f t="shared" si="86"/>
        <v>0</v>
      </c>
      <c r="V1148" s="307">
        <f t="shared" si="87"/>
        <v>0</v>
      </c>
      <c r="W1148" s="307">
        <f t="shared" si="88"/>
        <v>0</v>
      </c>
      <c r="X1148" s="307">
        <f t="shared" si="89"/>
        <v>0</v>
      </c>
      <c r="Y1148" s="308">
        <f t="shared" si="90"/>
        <v>0</v>
      </c>
      <c r="Z1148" s="377">
        <f>SUM(Detailed_budget_table[[#This Row],[Y1 Total Cost Budget Line]:[Y5 Total Cost Budget Line]])</f>
        <v>0</v>
      </c>
    </row>
    <row r="1149" spans="2:26" ht="15" customHeight="1">
      <c r="B1149" s="302"/>
      <c r="C1149" s="71"/>
      <c r="D1149" s="71"/>
      <c r="E1149" s="71"/>
      <c r="F1149" s="71"/>
      <c r="G1149" s="71"/>
      <c r="H1149" s="71"/>
      <c r="I1149" s="368">
        <f>IF(Detailed_budget_table[[#This Row],[Unit Cost Available?]]="Yes",IFERROR(INDEX(unit_cost,MATCH(Detailed_budget_table[[#This Row],[Cost Item]],cost_item_lookup,0)),""),0)</f>
        <v>0</v>
      </c>
      <c r="J1149" s="368">
        <f>IF(H1149="Yes",IF(G1149="","",INDEX(cost_item_lookup_table[Cost Unit],(MATCH(G1149,cost_item_lookup_table[Cost Item],0)))),0)</f>
        <v>0</v>
      </c>
      <c r="K1149" s="305"/>
      <c r="L1149" s="305"/>
      <c r="M1149" s="305"/>
      <c r="N1149" s="305"/>
      <c r="O1149" s="305"/>
      <c r="P1149" s="305"/>
      <c r="Q1149" s="305"/>
      <c r="R1149" s="305"/>
      <c r="S1149" s="305"/>
      <c r="T1149" s="305"/>
      <c r="U1149" s="307">
        <f t="shared" si="86"/>
        <v>0</v>
      </c>
      <c r="V1149" s="307">
        <f t="shared" si="87"/>
        <v>0</v>
      </c>
      <c r="W1149" s="307">
        <f t="shared" si="88"/>
        <v>0</v>
      </c>
      <c r="X1149" s="307">
        <f t="shared" si="89"/>
        <v>0</v>
      </c>
      <c r="Y1149" s="308">
        <f t="shared" si="90"/>
        <v>0</v>
      </c>
      <c r="Z1149" s="377">
        <f>SUM(Detailed_budget_table[[#This Row],[Y1 Total Cost Budget Line]:[Y5 Total Cost Budget Line]])</f>
        <v>0</v>
      </c>
    </row>
    <row r="1150" spans="2:26" ht="15" customHeight="1">
      <c r="B1150" s="302"/>
      <c r="C1150" s="71"/>
      <c r="D1150" s="71"/>
      <c r="E1150" s="71"/>
      <c r="F1150" s="71"/>
      <c r="G1150" s="71"/>
      <c r="H1150" s="71"/>
      <c r="I1150" s="368">
        <f>IF(Detailed_budget_table[[#This Row],[Unit Cost Available?]]="Yes",IFERROR(INDEX(unit_cost,MATCH(Detailed_budget_table[[#This Row],[Cost Item]],cost_item_lookup,0)),""),0)</f>
        <v>0</v>
      </c>
      <c r="J1150" s="368">
        <f>IF(H1150="Yes",IF(G1150="","",INDEX(cost_item_lookup_table[Cost Unit],(MATCH(G1150,cost_item_lookup_table[Cost Item],0)))),0)</f>
        <v>0</v>
      </c>
      <c r="K1150" s="305"/>
      <c r="L1150" s="305"/>
      <c r="M1150" s="305"/>
      <c r="N1150" s="305"/>
      <c r="O1150" s="305"/>
      <c r="P1150" s="305"/>
      <c r="Q1150" s="305"/>
      <c r="R1150" s="305"/>
      <c r="S1150" s="305"/>
      <c r="T1150" s="305"/>
      <c r="U1150" s="307">
        <f t="shared" si="86"/>
        <v>0</v>
      </c>
      <c r="V1150" s="307">
        <f t="shared" si="87"/>
        <v>0</v>
      </c>
      <c r="W1150" s="307">
        <f t="shared" si="88"/>
        <v>0</v>
      </c>
      <c r="X1150" s="307">
        <f t="shared" si="89"/>
        <v>0</v>
      </c>
      <c r="Y1150" s="308">
        <f t="shared" si="90"/>
        <v>0</v>
      </c>
      <c r="Z1150" s="377">
        <f>SUM(Detailed_budget_table[[#This Row],[Y1 Total Cost Budget Line]:[Y5 Total Cost Budget Line]])</f>
        <v>0</v>
      </c>
    </row>
    <row r="1151" spans="2:26" ht="15" customHeight="1">
      <c r="B1151" s="302"/>
      <c r="C1151" s="71"/>
      <c r="D1151" s="71"/>
      <c r="E1151" s="71"/>
      <c r="F1151" s="71"/>
      <c r="G1151" s="71"/>
      <c r="H1151" s="71"/>
      <c r="I1151" s="368">
        <f>IF(Detailed_budget_table[[#This Row],[Unit Cost Available?]]="Yes",IFERROR(INDEX(unit_cost,MATCH(Detailed_budget_table[[#This Row],[Cost Item]],cost_item_lookup,0)),""),0)</f>
        <v>0</v>
      </c>
      <c r="J1151" s="368">
        <f>IF(H1151="Yes",IF(G1151="","",INDEX(cost_item_lookup_table[Cost Unit],(MATCH(G1151,cost_item_lookup_table[Cost Item],0)))),0)</f>
        <v>0</v>
      </c>
      <c r="K1151" s="305"/>
      <c r="L1151" s="305"/>
      <c r="M1151" s="305"/>
      <c r="N1151" s="305"/>
      <c r="O1151" s="305"/>
      <c r="P1151" s="305"/>
      <c r="Q1151" s="305"/>
      <c r="R1151" s="305"/>
      <c r="S1151" s="305"/>
      <c r="T1151" s="305"/>
      <c r="U1151" s="307">
        <f t="shared" si="86"/>
        <v>0</v>
      </c>
      <c r="V1151" s="307">
        <f t="shared" si="87"/>
        <v>0</v>
      </c>
      <c r="W1151" s="307">
        <f t="shared" si="88"/>
        <v>0</v>
      </c>
      <c r="X1151" s="307">
        <f t="shared" si="89"/>
        <v>0</v>
      </c>
      <c r="Y1151" s="308">
        <f t="shared" si="90"/>
        <v>0</v>
      </c>
      <c r="Z1151" s="377">
        <f>SUM(Detailed_budget_table[[#This Row],[Y1 Total Cost Budget Line]:[Y5 Total Cost Budget Line]])</f>
        <v>0</v>
      </c>
    </row>
    <row r="1152" spans="2:26" ht="15" customHeight="1">
      <c r="B1152" s="302"/>
      <c r="C1152" s="71"/>
      <c r="D1152" s="71"/>
      <c r="E1152" s="71"/>
      <c r="F1152" s="71"/>
      <c r="G1152" s="71"/>
      <c r="H1152" s="71"/>
      <c r="I1152" s="368">
        <f>IF(Detailed_budget_table[[#This Row],[Unit Cost Available?]]="Yes",IFERROR(INDEX(unit_cost,MATCH(Detailed_budget_table[[#This Row],[Cost Item]],cost_item_lookup,0)),""),0)</f>
        <v>0</v>
      </c>
      <c r="J1152" s="368">
        <f>IF(H1152="Yes",IF(G1152="","",INDEX(cost_item_lookup_table[Cost Unit],(MATCH(G1152,cost_item_lookup_table[Cost Item],0)))),0)</f>
        <v>0</v>
      </c>
      <c r="K1152" s="305"/>
      <c r="L1152" s="305"/>
      <c r="M1152" s="305"/>
      <c r="N1152" s="305"/>
      <c r="O1152" s="305"/>
      <c r="P1152" s="305"/>
      <c r="Q1152" s="305"/>
      <c r="R1152" s="305"/>
      <c r="S1152" s="305"/>
      <c r="T1152" s="305"/>
      <c r="U1152" s="307">
        <f t="shared" si="86"/>
        <v>0</v>
      </c>
      <c r="V1152" s="307">
        <f t="shared" si="87"/>
        <v>0</v>
      </c>
      <c r="W1152" s="307">
        <f t="shared" si="88"/>
        <v>0</v>
      </c>
      <c r="X1152" s="307">
        <f t="shared" si="89"/>
        <v>0</v>
      </c>
      <c r="Y1152" s="308">
        <f t="shared" si="90"/>
        <v>0</v>
      </c>
      <c r="Z1152" s="377">
        <f>SUM(Detailed_budget_table[[#This Row],[Y1 Total Cost Budget Line]:[Y5 Total Cost Budget Line]])</f>
        <v>0</v>
      </c>
    </row>
    <row r="1153" spans="2:26" ht="15" customHeight="1">
      <c r="B1153" s="302"/>
      <c r="C1153" s="71"/>
      <c r="D1153" s="71"/>
      <c r="E1153" s="71"/>
      <c r="F1153" s="71"/>
      <c r="G1153" s="71"/>
      <c r="H1153" s="71"/>
      <c r="I1153" s="368">
        <f>IF(Detailed_budget_table[[#This Row],[Unit Cost Available?]]="Yes",IFERROR(INDEX(unit_cost,MATCH(Detailed_budget_table[[#This Row],[Cost Item]],cost_item_lookup,0)),""),0)</f>
        <v>0</v>
      </c>
      <c r="J1153" s="368">
        <f>IF(H1153="Yes",IF(G1153="","",INDEX(cost_item_lookup_table[Cost Unit],(MATCH(G1153,cost_item_lookup_table[Cost Item],0)))),0)</f>
        <v>0</v>
      </c>
      <c r="K1153" s="305"/>
      <c r="L1153" s="305"/>
      <c r="M1153" s="305"/>
      <c r="N1153" s="305"/>
      <c r="O1153" s="305"/>
      <c r="P1153" s="305"/>
      <c r="Q1153" s="305"/>
      <c r="R1153" s="305"/>
      <c r="S1153" s="305"/>
      <c r="T1153" s="305"/>
      <c r="U1153" s="307">
        <f t="shared" si="86"/>
        <v>0</v>
      </c>
      <c r="V1153" s="307">
        <f t="shared" si="87"/>
        <v>0</v>
      </c>
      <c r="W1153" s="307">
        <f t="shared" si="88"/>
        <v>0</v>
      </c>
      <c r="X1153" s="307">
        <f t="shared" si="89"/>
        <v>0</v>
      </c>
      <c r="Y1153" s="308">
        <f t="shared" si="90"/>
        <v>0</v>
      </c>
      <c r="Z1153" s="377">
        <f>SUM(Detailed_budget_table[[#This Row],[Y1 Total Cost Budget Line]:[Y5 Total Cost Budget Line]])</f>
        <v>0</v>
      </c>
    </row>
    <row r="1154" spans="2:26" ht="15" customHeight="1">
      <c r="B1154" s="302"/>
      <c r="C1154" s="71"/>
      <c r="D1154" s="71"/>
      <c r="E1154" s="71"/>
      <c r="F1154" s="71"/>
      <c r="G1154" s="71"/>
      <c r="H1154" s="71"/>
      <c r="I1154" s="368">
        <f>IF(Detailed_budget_table[[#This Row],[Unit Cost Available?]]="Yes",IFERROR(INDEX(unit_cost,MATCH(Detailed_budget_table[[#This Row],[Cost Item]],cost_item_lookup,0)),""),0)</f>
        <v>0</v>
      </c>
      <c r="J1154" s="368">
        <f>IF(H1154="Yes",IF(G1154="","",INDEX(cost_item_lookup_table[Cost Unit],(MATCH(G1154,cost_item_lookup_table[Cost Item],0)))),0)</f>
        <v>0</v>
      </c>
      <c r="K1154" s="305"/>
      <c r="L1154" s="305"/>
      <c r="M1154" s="305"/>
      <c r="N1154" s="305"/>
      <c r="O1154" s="305"/>
      <c r="P1154" s="305"/>
      <c r="Q1154" s="305"/>
      <c r="R1154" s="305"/>
      <c r="S1154" s="305"/>
      <c r="T1154" s="305"/>
      <c r="U1154" s="307">
        <f t="shared" si="86"/>
        <v>0</v>
      </c>
      <c r="V1154" s="307">
        <f t="shared" si="87"/>
        <v>0</v>
      </c>
      <c r="W1154" s="307">
        <f t="shared" si="88"/>
        <v>0</v>
      </c>
      <c r="X1154" s="307">
        <f t="shared" si="89"/>
        <v>0</v>
      </c>
      <c r="Y1154" s="308">
        <f t="shared" si="90"/>
        <v>0</v>
      </c>
      <c r="Z1154" s="377">
        <f>SUM(Detailed_budget_table[[#This Row],[Y1 Total Cost Budget Line]:[Y5 Total Cost Budget Line]])</f>
        <v>0</v>
      </c>
    </row>
    <row r="1155" spans="2:26" ht="15" customHeight="1">
      <c r="B1155" s="302"/>
      <c r="C1155" s="71"/>
      <c r="D1155" s="71"/>
      <c r="E1155" s="71"/>
      <c r="F1155" s="71"/>
      <c r="G1155" s="71"/>
      <c r="H1155" s="71"/>
      <c r="I1155" s="368">
        <f>IF(Detailed_budget_table[[#This Row],[Unit Cost Available?]]="Yes",IFERROR(INDEX(unit_cost,MATCH(Detailed_budget_table[[#This Row],[Cost Item]],cost_item_lookup,0)),""),0)</f>
        <v>0</v>
      </c>
      <c r="J1155" s="368">
        <f>IF(H1155="Yes",IF(G1155="","",INDEX(cost_item_lookup_table[Cost Unit],(MATCH(G1155,cost_item_lookup_table[Cost Item],0)))),0)</f>
        <v>0</v>
      </c>
      <c r="K1155" s="305"/>
      <c r="L1155" s="305"/>
      <c r="M1155" s="305"/>
      <c r="N1155" s="305"/>
      <c r="O1155" s="305"/>
      <c r="P1155" s="305"/>
      <c r="Q1155" s="305"/>
      <c r="R1155" s="305"/>
      <c r="S1155" s="305"/>
      <c r="T1155" s="305"/>
      <c r="U1155" s="307">
        <f t="shared" si="86"/>
        <v>0</v>
      </c>
      <c r="V1155" s="307">
        <f t="shared" si="87"/>
        <v>0</v>
      </c>
      <c r="W1155" s="307">
        <f t="shared" si="88"/>
        <v>0</v>
      </c>
      <c r="X1155" s="307">
        <f t="shared" si="89"/>
        <v>0</v>
      </c>
      <c r="Y1155" s="308">
        <f t="shared" si="90"/>
        <v>0</v>
      </c>
      <c r="Z1155" s="377">
        <f>SUM(Detailed_budget_table[[#This Row],[Y1 Total Cost Budget Line]:[Y5 Total Cost Budget Line]])</f>
        <v>0</v>
      </c>
    </row>
    <row r="1156" spans="2:26" ht="15" customHeight="1">
      <c r="B1156" s="302"/>
      <c r="C1156" s="71"/>
      <c r="D1156" s="71"/>
      <c r="E1156" s="71"/>
      <c r="F1156" s="71"/>
      <c r="G1156" s="71"/>
      <c r="H1156" s="71"/>
      <c r="I1156" s="368">
        <f>IF(Detailed_budget_table[[#This Row],[Unit Cost Available?]]="Yes",IFERROR(INDEX(unit_cost,MATCH(Detailed_budget_table[[#This Row],[Cost Item]],cost_item_lookup,0)),""),0)</f>
        <v>0</v>
      </c>
      <c r="J1156" s="368">
        <f>IF(H1156="Yes",IF(G1156="","",INDEX(cost_item_lookup_table[Cost Unit],(MATCH(G1156,cost_item_lookup_table[Cost Item],0)))),0)</f>
        <v>0</v>
      </c>
      <c r="K1156" s="305"/>
      <c r="L1156" s="305"/>
      <c r="M1156" s="305"/>
      <c r="N1156" s="305"/>
      <c r="O1156" s="305"/>
      <c r="P1156" s="305"/>
      <c r="Q1156" s="305"/>
      <c r="R1156" s="305"/>
      <c r="S1156" s="305"/>
      <c r="T1156" s="305"/>
      <c r="U1156" s="307">
        <f t="shared" si="86"/>
        <v>0</v>
      </c>
      <c r="V1156" s="307">
        <f t="shared" si="87"/>
        <v>0</v>
      </c>
      <c r="W1156" s="307">
        <f t="shared" si="88"/>
        <v>0</v>
      </c>
      <c r="X1156" s="307">
        <f t="shared" si="89"/>
        <v>0</v>
      </c>
      <c r="Y1156" s="308">
        <f t="shared" si="90"/>
        <v>0</v>
      </c>
      <c r="Z1156" s="377">
        <f>SUM(Detailed_budget_table[[#This Row],[Y1 Total Cost Budget Line]:[Y5 Total Cost Budget Line]])</f>
        <v>0</v>
      </c>
    </row>
    <row r="1157" spans="2:26" ht="15" customHeight="1">
      <c r="B1157" s="302"/>
      <c r="C1157" s="71"/>
      <c r="D1157" s="71"/>
      <c r="E1157" s="71"/>
      <c r="F1157" s="71"/>
      <c r="G1157" s="71"/>
      <c r="H1157" s="71"/>
      <c r="I1157" s="368">
        <f>IF(Detailed_budget_table[[#This Row],[Unit Cost Available?]]="Yes",IFERROR(INDEX(unit_cost,MATCH(Detailed_budget_table[[#This Row],[Cost Item]],cost_item_lookup,0)),""),0)</f>
        <v>0</v>
      </c>
      <c r="J1157" s="368">
        <f>IF(H1157="Yes",IF(G1157="","",INDEX(cost_item_lookup_table[Cost Unit],(MATCH(G1157,cost_item_lookup_table[Cost Item],0)))),0)</f>
        <v>0</v>
      </c>
      <c r="K1157" s="305"/>
      <c r="L1157" s="305"/>
      <c r="M1157" s="305"/>
      <c r="N1157" s="305"/>
      <c r="O1157" s="305"/>
      <c r="P1157" s="305"/>
      <c r="Q1157" s="305"/>
      <c r="R1157" s="305"/>
      <c r="S1157" s="305"/>
      <c r="T1157" s="305"/>
      <c r="U1157" s="307">
        <f t="shared" si="86"/>
        <v>0</v>
      </c>
      <c r="V1157" s="307">
        <f t="shared" si="87"/>
        <v>0</v>
      </c>
      <c r="W1157" s="307">
        <f t="shared" si="88"/>
        <v>0</v>
      </c>
      <c r="X1157" s="307">
        <f t="shared" si="89"/>
        <v>0</v>
      </c>
      <c r="Y1157" s="308">
        <f t="shared" si="90"/>
        <v>0</v>
      </c>
      <c r="Z1157" s="377">
        <f>SUM(Detailed_budget_table[[#This Row],[Y1 Total Cost Budget Line]:[Y5 Total Cost Budget Line]])</f>
        <v>0</v>
      </c>
    </row>
    <row r="1158" spans="2:26" ht="15" customHeight="1">
      <c r="B1158" s="302"/>
      <c r="C1158" s="71"/>
      <c r="D1158" s="71"/>
      <c r="E1158" s="71"/>
      <c r="F1158" s="71"/>
      <c r="G1158" s="71"/>
      <c r="H1158" s="71"/>
      <c r="I1158" s="368">
        <f>IF(Detailed_budget_table[[#This Row],[Unit Cost Available?]]="Yes",IFERROR(INDEX(unit_cost,MATCH(Detailed_budget_table[[#This Row],[Cost Item]],cost_item_lookup,0)),""),0)</f>
        <v>0</v>
      </c>
      <c r="J1158" s="368">
        <f>IF(H1158="Yes",IF(G1158="","",INDEX(cost_item_lookup_table[Cost Unit],(MATCH(G1158,cost_item_lookup_table[Cost Item],0)))),0)</f>
        <v>0</v>
      </c>
      <c r="K1158" s="305"/>
      <c r="L1158" s="305"/>
      <c r="M1158" s="305"/>
      <c r="N1158" s="305"/>
      <c r="O1158" s="305"/>
      <c r="P1158" s="305"/>
      <c r="Q1158" s="305"/>
      <c r="R1158" s="305"/>
      <c r="S1158" s="305"/>
      <c r="T1158" s="305"/>
      <c r="U1158" s="307">
        <f t="shared" si="86"/>
        <v>0</v>
      </c>
      <c r="V1158" s="307">
        <f t="shared" si="87"/>
        <v>0</v>
      </c>
      <c r="W1158" s="307">
        <f t="shared" si="88"/>
        <v>0</v>
      </c>
      <c r="X1158" s="307">
        <f t="shared" si="89"/>
        <v>0</v>
      </c>
      <c r="Y1158" s="308">
        <f t="shared" si="90"/>
        <v>0</v>
      </c>
      <c r="Z1158" s="377">
        <f>SUM(Detailed_budget_table[[#This Row],[Y1 Total Cost Budget Line]:[Y5 Total Cost Budget Line]])</f>
        <v>0</v>
      </c>
    </row>
    <row r="1159" spans="2:26" ht="15" customHeight="1">
      <c r="B1159" s="302"/>
      <c r="C1159" s="71"/>
      <c r="D1159" s="71"/>
      <c r="E1159" s="71"/>
      <c r="F1159" s="71"/>
      <c r="G1159" s="71"/>
      <c r="H1159" s="71"/>
      <c r="I1159" s="368">
        <f>IF(Detailed_budget_table[[#This Row],[Unit Cost Available?]]="Yes",IFERROR(INDEX(unit_cost,MATCH(Detailed_budget_table[[#This Row],[Cost Item]],cost_item_lookup,0)),""),0)</f>
        <v>0</v>
      </c>
      <c r="J1159" s="368">
        <f>IF(H1159="Yes",IF(G1159="","",INDEX(cost_item_lookup_table[Cost Unit],(MATCH(G1159,cost_item_lookup_table[Cost Item],0)))),0)</f>
        <v>0</v>
      </c>
      <c r="K1159" s="305"/>
      <c r="L1159" s="305"/>
      <c r="M1159" s="305"/>
      <c r="N1159" s="305"/>
      <c r="O1159" s="305"/>
      <c r="P1159" s="305"/>
      <c r="Q1159" s="305"/>
      <c r="R1159" s="305"/>
      <c r="S1159" s="305"/>
      <c r="T1159" s="305"/>
      <c r="U1159" s="307">
        <f t="shared" ref="U1159:U1199" si="91">IF(IF(OR(K1159="",L1159="",$I1159=""),"",K1159*L1159*$I1159)="",0,K1159*L1159*$I1159)</f>
        <v>0</v>
      </c>
      <c r="V1159" s="307">
        <f t="shared" ref="V1159:V1199" si="92">IF(IF(OR(M1159="",N1159="",$I1159=""),"",M1159*N1159*$I1159)="",0,M1159*N1159*$I1159)</f>
        <v>0</v>
      </c>
      <c r="W1159" s="307">
        <f t="shared" ref="W1159:W1199" si="93">IF(IF(OR(O1159="",P1159="",$I1159=""),"",O1159*P1159*$I1159)="",0,O1159*P1159*$I1159)</f>
        <v>0</v>
      </c>
      <c r="X1159" s="307">
        <f t="shared" ref="X1159:X1199" si="94">IF(IF(OR(Q1159="",R1159="",$I1159=""),"",Q1159*R1159*$I1159)="",0,Q1159*R1159*$I1159)</f>
        <v>0</v>
      </c>
      <c r="Y1159" s="308">
        <f t="shared" ref="Y1159:Y1199" si="95">IF(IF(OR(S1159="",T1159="",$I1159=""),"",S1159*T1159*$I1159)="",0,S1159*T1159*$I1159)</f>
        <v>0</v>
      </c>
      <c r="Z1159" s="377">
        <f>SUM(Detailed_budget_table[[#This Row],[Y1 Total Cost Budget Line]:[Y5 Total Cost Budget Line]])</f>
        <v>0</v>
      </c>
    </row>
    <row r="1160" spans="2:26" ht="15" customHeight="1">
      <c r="B1160" s="302"/>
      <c r="C1160" s="71"/>
      <c r="D1160" s="71"/>
      <c r="E1160" s="71"/>
      <c r="F1160" s="71"/>
      <c r="G1160" s="71"/>
      <c r="H1160" s="71"/>
      <c r="I1160" s="368">
        <f>IF(Detailed_budget_table[[#This Row],[Unit Cost Available?]]="Yes",IFERROR(INDEX(unit_cost,MATCH(Detailed_budget_table[[#This Row],[Cost Item]],cost_item_lookup,0)),""),0)</f>
        <v>0</v>
      </c>
      <c r="J1160" s="368">
        <f>IF(H1160="Yes",IF(G1160="","",INDEX(cost_item_lookup_table[Cost Unit],(MATCH(G1160,cost_item_lookup_table[Cost Item],0)))),0)</f>
        <v>0</v>
      </c>
      <c r="K1160" s="305"/>
      <c r="L1160" s="305"/>
      <c r="M1160" s="305"/>
      <c r="N1160" s="305"/>
      <c r="O1160" s="305"/>
      <c r="P1160" s="305"/>
      <c r="Q1160" s="305"/>
      <c r="R1160" s="305"/>
      <c r="S1160" s="305"/>
      <c r="T1160" s="305"/>
      <c r="U1160" s="307">
        <f t="shared" si="91"/>
        <v>0</v>
      </c>
      <c r="V1160" s="307">
        <f t="shared" si="92"/>
        <v>0</v>
      </c>
      <c r="W1160" s="307">
        <f t="shared" si="93"/>
        <v>0</v>
      </c>
      <c r="X1160" s="307">
        <f t="shared" si="94"/>
        <v>0</v>
      </c>
      <c r="Y1160" s="308">
        <f t="shared" si="95"/>
        <v>0</v>
      </c>
      <c r="Z1160" s="377">
        <f>SUM(Detailed_budget_table[[#This Row],[Y1 Total Cost Budget Line]:[Y5 Total Cost Budget Line]])</f>
        <v>0</v>
      </c>
    </row>
    <row r="1161" spans="2:26" ht="15" customHeight="1">
      <c r="B1161" s="302"/>
      <c r="C1161" s="71"/>
      <c r="D1161" s="71"/>
      <c r="E1161" s="71"/>
      <c r="F1161" s="71"/>
      <c r="G1161" s="71"/>
      <c r="H1161" s="71"/>
      <c r="I1161" s="368">
        <f>IF(Detailed_budget_table[[#This Row],[Unit Cost Available?]]="Yes",IFERROR(INDEX(unit_cost,MATCH(Detailed_budget_table[[#This Row],[Cost Item]],cost_item_lookup,0)),""),0)</f>
        <v>0</v>
      </c>
      <c r="J1161" s="368">
        <f>IF(H1161="Yes",IF(G1161="","",INDEX(cost_item_lookup_table[Cost Unit],(MATCH(G1161,cost_item_lookup_table[Cost Item],0)))),0)</f>
        <v>0</v>
      </c>
      <c r="K1161" s="305"/>
      <c r="L1161" s="305"/>
      <c r="M1161" s="305"/>
      <c r="N1161" s="305"/>
      <c r="O1161" s="305"/>
      <c r="P1161" s="305"/>
      <c r="Q1161" s="305"/>
      <c r="R1161" s="305"/>
      <c r="S1161" s="305"/>
      <c r="T1161" s="305"/>
      <c r="U1161" s="307">
        <f t="shared" si="91"/>
        <v>0</v>
      </c>
      <c r="V1161" s="307">
        <f t="shared" si="92"/>
        <v>0</v>
      </c>
      <c r="W1161" s="307">
        <f t="shared" si="93"/>
        <v>0</v>
      </c>
      <c r="X1161" s="307">
        <f t="shared" si="94"/>
        <v>0</v>
      </c>
      <c r="Y1161" s="308">
        <f t="shared" si="95"/>
        <v>0</v>
      </c>
      <c r="Z1161" s="377">
        <f>SUM(Detailed_budget_table[[#This Row],[Y1 Total Cost Budget Line]:[Y5 Total Cost Budget Line]])</f>
        <v>0</v>
      </c>
    </row>
    <row r="1162" spans="2:26" ht="15" customHeight="1">
      <c r="B1162" s="302"/>
      <c r="C1162" s="71"/>
      <c r="D1162" s="71"/>
      <c r="E1162" s="71"/>
      <c r="F1162" s="71"/>
      <c r="G1162" s="71"/>
      <c r="H1162" s="71"/>
      <c r="I1162" s="368">
        <f>IF(Detailed_budget_table[[#This Row],[Unit Cost Available?]]="Yes",IFERROR(INDEX(unit_cost,MATCH(Detailed_budget_table[[#This Row],[Cost Item]],cost_item_lookup,0)),""),0)</f>
        <v>0</v>
      </c>
      <c r="J1162" s="368">
        <f>IF(H1162="Yes",IF(G1162="","",INDEX(cost_item_lookup_table[Cost Unit],(MATCH(G1162,cost_item_lookup_table[Cost Item],0)))),0)</f>
        <v>0</v>
      </c>
      <c r="K1162" s="305"/>
      <c r="L1162" s="305"/>
      <c r="M1162" s="305"/>
      <c r="N1162" s="305"/>
      <c r="O1162" s="305"/>
      <c r="P1162" s="305"/>
      <c r="Q1162" s="305"/>
      <c r="R1162" s="305"/>
      <c r="S1162" s="305"/>
      <c r="T1162" s="305"/>
      <c r="U1162" s="307">
        <f t="shared" si="91"/>
        <v>0</v>
      </c>
      <c r="V1162" s="307">
        <f t="shared" si="92"/>
        <v>0</v>
      </c>
      <c r="W1162" s="307">
        <f t="shared" si="93"/>
        <v>0</v>
      </c>
      <c r="X1162" s="307">
        <f t="shared" si="94"/>
        <v>0</v>
      </c>
      <c r="Y1162" s="308">
        <f t="shared" si="95"/>
        <v>0</v>
      </c>
      <c r="Z1162" s="377">
        <f>SUM(Detailed_budget_table[[#This Row],[Y1 Total Cost Budget Line]:[Y5 Total Cost Budget Line]])</f>
        <v>0</v>
      </c>
    </row>
    <row r="1163" spans="2:26" ht="15" customHeight="1">
      <c r="B1163" s="302"/>
      <c r="C1163" s="71"/>
      <c r="D1163" s="71"/>
      <c r="E1163" s="71"/>
      <c r="F1163" s="71"/>
      <c r="G1163" s="71"/>
      <c r="H1163" s="71"/>
      <c r="I1163" s="368">
        <f>IF(Detailed_budget_table[[#This Row],[Unit Cost Available?]]="Yes",IFERROR(INDEX(unit_cost,MATCH(Detailed_budget_table[[#This Row],[Cost Item]],cost_item_lookup,0)),""),0)</f>
        <v>0</v>
      </c>
      <c r="J1163" s="368">
        <f>IF(H1163="Yes",IF(G1163="","",INDEX(cost_item_lookup_table[Cost Unit],(MATCH(G1163,cost_item_lookup_table[Cost Item],0)))),0)</f>
        <v>0</v>
      </c>
      <c r="K1163" s="305"/>
      <c r="L1163" s="305"/>
      <c r="M1163" s="305"/>
      <c r="N1163" s="305"/>
      <c r="O1163" s="305"/>
      <c r="P1163" s="305"/>
      <c r="Q1163" s="305"/>
      <c r="R1163" s="305"/>
      <c r="S1163" s="305"/>
      <c r="T1163" s="305"/>
      <c r="U1163" s="307">
        <f t="shared" si="91"/>
        <v>0</v>
      </c>
      <c r="V1163" s="307">
        <f t="shared" si="92"/>
        <v>0</v>
      </c>
      <c r="W1163" s="307">
        <f t="shared" si="93"/>
        <v>0</v>
      </c>
      <c r="X1163" s="307">
        <f t="shared" si="94"/>
        <v>0</v>
      </c>
      <c r="Y1163" s="308">
        <f t="shared" si="95"/>
        <v>0</v>
      </c>
      <c r="Z1163" s="377">
        <f>SUM(Detailed_budget_table[[#This Row],[Y1 Total Cost Budget Line]:[Y5 Total Cost Budget Line]])</f>
        <v>0</v>
      </c>
    </row>
    <row r="1164" spans="2:26" ht="15" customHeight="1">
      <c r="B1164" s="302"/>
      <c r="C1164" s="71"/>
      <c r="D1164" s="71"/>
      <c r="E1164" s="71"/>
      <c r="F1164" s="71"/>
      <c r="G1164" s="71"/>
      <c r="H1164" s="71"/>
      <c r="I1164" s="368">
        <f>IF(Detailed_budget_table[[#This Row],[Unit Cost Available?]]="Yes",IFERROR(INDEX(unit_cost,MATCH(Detailed_budget_table[[#This Row],[Cost Item]],cost_item_lookup,0)),""),0)</f>
        <v>0</v>
      </c>
      <c r="J1164" s="368">
        <f>IF(H1164="Yes",IF(G1164="","",INDEX(cost_item_lookup_table[Cost Unit],(MATCH(G1164,cost_item_lookup_table[Cost Item],0)))),0)</f>
        <v>0</v>
      </c>
      <c r="K1164" s="305"/>
      <c r="L1164" s="305"/>
      <c r="M1164" s="305"/>
      <c r="N1164" s="305"/>
      <c r="O1164" s="305"/>
      <c r="P1164" s="305"/>
      <c r="Q1164" s="305"/>
      <c r="R1164" s="305"/>
      <c r="S1164" s="305"/>
      <c r="T1164" s="305"/>
      <c r="U1164" s="307">
        <f t="shared" si="91"/>
        <v>0</v>
      </c>
      <c r="V1164" s="307">
        <f t="shared" si="92"/>
        <v>0</v>
      </c>
      <c r="W1164" s="307">
        <f t="shared" si="93"/>
        <v>0</v>
      </c>
      <c r="X1164" s="307">
        <f t="shared" si="94"/>
        <v>0</v>
      </c>
      <c r="Y1164" s="308">
        <f t="shared" si="95"/>
        <v>0</v>
      </c>
      <c r="Z1164" s="377">
        <f>SUM(Detailed_budget_table[[#This Row],[Y1 Total Cost Budget Line]:[Y5 Total Cost Budget Line]])</f>
        <v>0</v>
      </c>
    </row>
    <row r="1165" spans="2:26" ht="15" customHeight="1">
      <c r="B1165" s="302"/>
      <c r="C1165" s="71"/>
      <c r="D1165" s="71"/>
      <c r="E1165" s="71"/>
      <c r="F1165" s="71"/>
      <c r="G1165" s="71"/>
      <c r="H1165" s="71"/>
      <c r="I1165" s="368">
        <f>IF(Detailed_budget_table[[#This Row],[Unit Cost Available?]]="Yes",IFERROR(INDEX(unit_cost,MATCH(Detailed_budget_table[[#This Row],[Cost Item]],cost_item_lookup,0)),""),0)</f>
        <v>0</v>
      </c>
      <c r="J1165" s="368">
        <f>IF(H1165="Yes",IF(G1165="","",INDEX(cost_item_lookup_table[Cost Unit],(MATCH(G1165,cost_item_lookup_table[Cost Item],0)))),0)</f>
        <v>0</v>
      </c>
      <c r="K1165" s="305"/>
      <c r="L1165" s="305"/>
      <c r="M1165" s="305"/>
      <c r="N1165" s="305"/>
      <c r="O1165" s="305"/>
      <c r="P1165" s="305"/>
      <c r="Q1165" s="305"/>
      <c r="R1165" s="305"/>
      <c r="S1165" s="305"/>
      <c r="T1165" s="305"/>
      <c r="U1165" s="307">
        <f t="shared" si="91"/>
        <v>0</v>
      </c>
      <c r="V1165" s="307">
        <f t="shared" si="92"/>
        <v>0</v>
      </c>
      <c r="W1165" s="307">
        <f t="shared" si="93"/>
        <v>0</v>
      </c>
      <c r="X1165" s="307">
        <f t="shared" si="94"/>
        <v>0</v>
      </c>
      <c r="Y1165" s="308">
        <f t="shared" si="95"/>
        <v>0</v>
      </c>
      <c r="Z1165" s="377">
        <f>SUM(Detailed_budget_table[[#This Row],[Y1 Total Cost Budget Line]:[Y5 Total Cost Budget Line]])</f>
        <v>0</v>
      </c>
    </row>
    <row r="1166" spans="2:26" ht="15" customHeight="1">
      <c r="B1166" s="302"/>
      <c r="C1166" s="71"/>
      <c r="D1166" s="71"/>
      <c r="E1166" s="71"/>
      <c r="F1166" s="71"/>
      <c r="G1166" s="71"/>
      <c r="H1166" s="71"/>
      <c r="I1166" s="368">
        <f>IF(Detailed_budget_table[[#This Row],[Unit Cost Available?]]="Yes",IFERROR(INDEX(unit_cost,MATCH(Detailed_budget_table[[#This Row],[Cost Item]],cost_item_lookup,0)),""),0)</f>
        <v>0</v>
      </c>
      <c r="J1166" s="368">
        <f>IF(H1166="Yes",IF(G1166="","",INDEX(cost_item_lookup_table[Cost Unit],(MATCH(G1166,cost_item_lookup_table[Cost Item],0)))),0)</f>
        <v>0</v>
      </c>
      <c r="K1166" s="305"/>
      <c r="L1166" s="305"/>
      <c r="M1166" s="305"/>
      <c r="N1166" s="305"/>
      <c r="O1166" s="305"/>
      <c r="P1166" s="305"/>
      <c r="Q1166" s="305"/>
      <c r="R1166" s="305"/>
      <c r="S1166" s="305"/>
      <c r="T1166" s="305"/>
      <c r="U1166" s="307">
        <f t="shared" si="91"/>
        <v>0</v>
      </c>
      <c r="V1166" s="307">
        <f t="shared" si="92"/>
        <v>0</v>
      </c>
      <c r="W1166" s="307">
        <f t="shared" si="93"/>
        <v>0</v>
      </c>
      <c r="X1166" s="307">
        <f t="shared" si="94"/>
        <v>0</v>
      </c>
      <c r="Y1166" s="308">
        <f t="shared" si="95"/>
        <v>0</v>
      </c>
      <c r="Z1166" s="377">
        <f>SUM(Detailed_budget_table[[#This Row],[Y1 Total Cost Budget Line]:[Y5 Total Cost Budget Line]])</f>
        <v>0</v>
      </c>
    </row>
    <row r="1167" spans="2:26" ht="15" customHeight="1">
      <c r="B1167" s="302"/>
      <c r="C1167" s="71"/>
      <c r="D1167" s="71"/>
      <c r="E1167" s="71"/>
      <c r="F1167" s="71"/>
      <c r="G1167" s="71"/>
      <c r="H1167" s="71"/>
      <c r="I1167" s="368">
        <f>IF(Detailed_budget_table[[#This Row],[Unit Cost Available?]]="Yes",IFERROR(INDEX(unit_cost,MATCH(Detailed_budget_table[[#This Row],[Cost Item]],cost_item_lookup,0)),""),0)</f>
        <v>0</v>
      </c>
      <c r="J1167" s="368">
        <f>IF(H1167="Yes",IF(G1167="","",INDEX(cost_item_lookup_table[Cost Unit],(MATCH(G1167,cost_item_lookup_table[Cost Item],0)))),0)</f>
        <v>0</v>
      </c>
      <c r="K1167" s="305"/>
      <c r="L1167" s="305"/>
      <c r="M1167" s="305"/>
      <c r="N1167" s="305"/>
      <c r="O1167" s="305"/>
      <c r="P1167" s="305"/>
      <c r="Q1167" s="305"/>
      <c r="R1167" s="305"/>
      <c r="S1167" s="305"/>
      <c r="T1167" s="305"/>
      <c r="U1167" s="307">
        <f t="shared" si="91"/>
        <v>0</v>
      </c>
      <c r="V1167" s="307">
        <f t="shared" si="92"/>
        <v>0</v>
      </c>
      <c r="W1167" s="307">
        <f t="shared" si="93"/>
        <v>0</v>
      </c>
      <c r="X1167" s="307">
        <f t="shared" si="94"/>
        <v>0</v>
      </c>
      <c r="Y1167" s="308">
        <f t="shared" si="95"/>
        <v>0</v>
      </c>
      <c r="Z1167" s="377">
        <f>SUM(Detailed_budget_table[[#This Row],[Y1 Total Cost Budget Line]:[Y5 Total Cost Budget Line]])</f>
        <v>0</v>
      </c>
    </row>
    <row r="1168" spans="2:26" ht="15" customHeight="1">
      <c r="B1168" s="302"/>
      <c r="C1168" s="71"/>
      <c r="D1168" s="71"/>
      <c r="E1168" s="71"/>
      <c r="F1168" s="71"/>
      <c r="G1168" s="71"/>
      <c r="H1168" s="71"/>
      <c r="I1168" s="368">
        <f>IF(Detailed_budget_table[[#This Row],[Unit Cost Available?]]="Yes",IFERROR(INDEX(unit_cost,MATCH(Detailed_budget_table[[#This Row],[Cost Item]],cost_item_lookup,0)),""),0)</f>
        <v>0</v>
      </c>
      <c r="J1168" s="368">
        <f>IF(H1168="Yes",IF(G1168="","",INDEX(cost_item_lookup_table[Cost Unit],(MATCH(G1168,cost_item_lookup_table[Cost Item],0)))),0)</f>
        <v>0</v>
      </c>
      <c r="K1168" s="305"/>
      <c r="L1168" s="305"/>
      <c r="M1168" s="305"/>
      <c r="N1168" s="305"/>
      <c r="O1168" s="305"/>
      <c r="P1168" s="305"/>
      <c r="Q1168" s="305"/>
      <c r="R1168" s="305"/>
      <c r="S1168" s="305"/>
      <c r="T1168" s="305"/>
      <c r="U1168" s="307">
        <f t="shared" si="91"/>
        <v>0</v>
      </c>
      <c r="V1168" s="307">
        <f t="shared" si="92"/>
        <v>0</v>
      </c>
      <c r="W1168" s="307">
        <f t="shared" si="93"/>
        <v>0</v>
      </c>
      <c r="X1168" s="307">
        <f t="shared" si="94"/>
        <v>0</v>
      </c>
      <c r="Y1168" s="308">
        <f t="shared" si="95"/>
        <v>0</v>
      </c>
      <c r="Z1168" s="377">
        <f>SUM(Detailed_budget_table[[#This Row],[Y1 Total Cost Budget Line]:[Y5 Total Cost Budget Line]])</f>
        <v>0</v>
      </c>
    </row>
    <row r="1169" spans="2:26" ht="15" customHeight="1">
      <c r="B1169" s="302"/>
      <c r="C1169" s="71"/>
      <c r="D1169" s="71"/>
      <c r="E1169" s="71"/>
      <c r="F1169" s="71"/>
      <c r="G1169" s="71"/>
      <c r="H1169" s="71"/>
      <c r="I1169" s="368">
        <f>IF(Detailed_budget_table[[#This Row],[Unit Cost Available?]]="Yes",IFERROR(INDEX(unit_cost,MATCH(Detailed_budget_table[[#This Row],[Cost Item]],cost_item_lookup,0)),""),0)</f>
        <v>0</v>
      </c>
      <c r="J1169" s="368">
        <f>IF(H1169="Yes",IF(G1169="","",INDEX(cost_item_lookup_table[Cost Unit],(MATCH(G1169,cost_item_lookup_table[Cost Item],0)))),0)</f>
        <v>0</v>
      </c>
      <c r="K1169" s="305"/>
      <c r="L1169" s="305"/>
      <c r="M1169" s="305"/>
      <c r="N1169" s="305"/>
      <c r="O1169" s="305"/>
      <c r="P1169" s="305"/>
      <c r="Q1169" s="305"/>
      <c r="R1169" s="305"/>
      <c r="S1169" s="305"/>
      <c r="T1169" s="305"/>
      <c r="U1169" s="307">
        <f t="shared" si="91"/>
        <v>0</v>
      </c>
      <c r="V1169" s="307">
        <f t="shared" si="92"/>
        <v>0</v>
      </c>
      <c r="W1169" s="307">
        <f t="shared" si="93"/>
        <v>0</v>
      </c>
      <c r="X1169" s="307">
        <f t="shared" si="94"/>
        <v>0</v>
      </c>
      <c r="Y1169" s="308">
        <f t="shared" si="95"/>
        <v>0</v>
      </c>
      <c r="Z1169" s="377">
        <f>SUM(Detailed_budget_table[[#This Row],[Y1 Total Cost Budget Line]:[Y5 Total Cost Budget Line]])</f>
        <v>0</v>
      </c>
    </row>
    <row r="1170" spans="2:26" ht="15" customHeight="1">
      <c r="B1170" s="302"/>
      <c r="C1170" s="71"/>
      <c r="D1170" s="71"/>
      <c r="E1170" s="71"/>
      <c r="F1170" s="71"/>
      <c r="G1170" s="71"/>
      <c r="H1170" s="71"/>
      <c r="I1170" s="368">
        <f>IF(Detailed_budget_table[[#This Row],[Unit Cost Available?]]="Yes",IFERROR(INDEX(unit_cost,MATCH(Detailed_budget_table[[#This Row],[Cost Item]],cost_item_lookup,0)),""),0)</f>
        <v>0</v>
      </c>
      <c r="J1170" s="368">
        <f>IF(H1170="Yes",IF(G1170="","",INDEX(cost_item_lookup_table[Cost Unit],(MATCH(G1170,cost_item_lookup_table[Cost Item],0)))),0)</f>
        <v>0</v>
      </c>
      <c r="K1170" s="305"/>
      <c r="L1170" s="305"/>
      <c r="M1170" s="305"/>
      <c r="N1170" s="305"/>
      <c r="O1170" s="305"/>
      <c r="P1170" s="305"/>
      <c r="Q1170" s="305"/>
      <c r="R1170" s="305"/>
      <c r="S1170" s="305"/>
      <c r="T1170" s="305"/>
      <c r="U1170" s="307">
        <f t="shared" si="91"/>
        <v>0</v>
      </c>
      <c r="V1170" s="307">
        <f t="shared" si="92"/>
        <v>0</v>
      </c>
      <c r="W1170" s="307">
        <f t="shared" si="93"/>
        <v>0</v>
      </c>
      <c r="X1170" s="307">
        <f t="shared" si="94"/>
        <v>0</v>
      </c>
      <c r="Y1170" s="308">
        <f t="shared" si="95"/>
        <v>0</v>
      </c>
      <c r="Z1170" s="377">
        <f>SUM(Detailed_budget_table[[#This Row],[Y1 Total Cost Budget Line]:[Y5 Total Cost Budget Line]])</f>
        <v>0</v>
      </c>
    </row>
    <row r="1171" spans="2:26" ht="15" customHeight="1">
      <c r="B1171" s="302"/>
      <c r="C1171" s="71"/>
      <c r="D1171" s="71"/>
      <c r="E1171" s="71"/>
      <c r="F1171" s="71"/>
      <c r="G1171" s="71"/>
      <c r="H1171" s="71"/>
      <c r="I1171" s="368">
        <f>IF(Detailed_budget_table[[#This Row],[Unit Cost Available?]]="Yes",IFERROR(INDEX(unit_cost,MATCH(Detailed_budget_table[[#This Row],[Cost Item]],cost_item_lookup,0)),""),0)</f>
        <v>0</v>
      </c>
      <c r="J1171" s="368">
        <f>IF(H1171="Yes",IF(G1171="","",INDEX(cost_item_lookup_table[Cost Unit],(MATCH(G1171,cost_item_lookup_table[Cost Item],0)))),0)</f>
        <v>0</v>
      </c>
      <c r="K1171" s="305"/>
      <c r="L1171" s="305"/>
      <c r="M1171" s="305"/>
      <c r="N1171" s="305"/>
      <c r="O1171" s="305"/>
      <c r="P1171" s="305"/>
      <c r="Q1171" s="305"/>
      <c r="R1171" s="305"/>
      <c r="S1171" s="305"/>
      <c r="T1171" s="305"/>
      <c r="U1171" s="307">
        <f t="shared" si="91"/>
        <v>0</v>
      </c>
      <c r="V1171" s="307">
        <f t="shared" si="92"/>
        <v>0</v>
      </c>
      <c r="W1171" s="307">
        <f t="shared" si="93"/>
        <v>0</v>
      </c>
      <c r="X1171" s="307">
        <f t="shared" si="94"/>
        <v>0</v>
      </c>
      <c r="Y1171" s="308">
        <f t="shared" si="95"/>
        <v>0</v>
      </c>
      <c r="Z1171" s="377">
        <f>SUM(Detailed_budget_table[[#This Row],[Y1 Total Cost Budget Line]:[Y5 Total Cost Budget Line]])</f>
        <v>0</v>
      </c>
    </row>
    <row r="1172" spans="2:26" ht="15" customHeight="1">
      <c r="B1172" s="302"/>
      <c r="C1172" s="71"/>
      <c r="D1172" s="71"/>
      <c r="E1172" s="71"/>
      <c r="F1172" s="71"/>
      <c r="G1172" s="71"/>
      <c r="H1172" s="71"/>
      <c r="I1172" s="368">
        <f>IF(Detailed_budget_table[[#This Row],[Unit Cost Available?]]="Yes",IFERROR(INDEX(unit_cost,MATCH(Detailed_budget_table[[#This Row],[Cost Item]],cost_item_lookup,0)),""),0)</f>
        <v>0</v>
      </c>
      <c r="J1172" s="368">
        <f>IF(H1172="Yes",IF(G1172="","",INDEX(cost_item_lookup_table[Cost Unit],(MATCH(G1172,cost_item_lookup_table[Cost Item],0)))),0)</f>
        <v>0</v>
      </c>
      <c r="K1172" s="305"/>
      <c r="L1172" s="305"/>
      <c r="M1172" s="305"/>
      <c r="N1172" s="305"/>
      <c r="O1172" s="305"/>
      <c r="P1172" s="305"/>
      <c r="Q1172" s="305"/>
      <c r="R1172" s="305"/>
      <c r="S1172" s="305"/>
      <c r="T1172" s="305"/>
      <c r="U1172" s="307">
        <f t="shared" si="91"/>
        <v>0</v>
      </c>
      <c r="V1172" s="307">
        <f t="shared" si="92"/>
        <v>0</v>
      </c>
      <c r="W1172" s="307">
        <f t="shared" si="93"/>
        <v>0</v>
      </c>
      <c r="X1172" s="307">
        <f t="shared" si="94"/>
        <v>0</v>
      </c>
      <c r="Y1172" s="308">
        <f t="shared" si="95"/>
        <v>0</v>
      </c>
      <c r="Z1172" s="377">
        <f>SUM(Detailed_budget_table[[#This Row],[Y1 Total Cost Budget Line]:[Y5 Total Cost Budget Line]])</f>
        <v>0</v>
      </c>
    </row>
    <row r="1173" spans="2:26" ht="15" customHeight="1">
      <c r="B1173" s="302"/>
      <c r="C1173" s="71"/>
      <c r="D1173" s="71"/>
      <c r="E1173" s="71"/>
      <c r="F1173" s="71"/>
      <c r="G1173" s="71"/>
      <c r="H1173" s="71"/>
      <c r="I1173" s="368">
        <f>IF(Detailed_budget_table[[#This Row],[Unit Cost Available?]]="Yes",IFERROR(INDEX(unit_cost,MATCH(Detailed_budget_table[[#This Row],[Cost Item]],cost_item_lookup,0)),""),0)</f>
        <v>0</v>
      </c>
      <c r="J1173" s="368">
        <f>IF(H1173="Yes",IF(G1173="","",INDEX(cost_item_lookup_table[Cost Unit],(MATCH(G1173,cost_item_lookup_table[Cost Item],0)))),0)</f>
        <v>0</v>
      </c>
      <c r="K1173" s="305"/>
      <c r="L1173" s="305"/>
      <c r="M1173" s="305"/>
      <c r="N1173" s="305"/>
      <c r="O1173" s="305"/>
      <c r="P1173" s="305"/>
      <c r="Q1173" s="305"/>
      <c r="R1173" s="305"/>
      <c r="S1173" s="305"/>
      <c r="T1173" s="305"/>
      <c r="U1173" s="307">
        <f t="shared" si="91"/>
        <v>0</v>
      </c>
      <c r="V1173" s="307">
        <f t="shared" si="92"/>
        <v>0</v>
      </c>
      <c r="W1173" s="307">
        <f t="shared" si="93"/>
        <v>0</v>
      </c>
      <c r="X1173" s="307">
        <f t="shared" si="94"/>
        <v>0</v>
      </c>
      <c r="Y1173" s="308">
        <f t="shared" si="95"/>
        <v>0</v>
      </c>
      <c r="Z1173" s="377">
        <f>SUM(Detailed_budget_table[[#This Row],[Y1 Total Cost Budget Line]:[Y5 Total Cost Budget Line]])</f>
        <v>0</v>
      </c>
    </row>
    <row r="1174" spans="2:26" ht="15" customHeight="1">
      <c r="B1174" s="302"/>
      <c r="C1174" s="71"/>
      <c r="D1174" s="71"/>
      <c r="E1174" s="71"/>
      <c r="F1174" s="71"/>
      <c r="G1174" s="71"/>
      <c r="H1174" s="71"/>
      <c r="I1174" s="368">
        <f>IF(Detailed_budget_table[[#This Row],[Unit Cost Available?]]="Yes",IFERROR(INDEX(unit_cost,MATCH(Detailed_budget_table[[#This Row],[Cost Item]],cost_item_lookup,0)),""),0)</f>
        <v>0</v>
      </c>
      <c r="J1174" s="368">
        <f>IF(H1174="Yes",IF(G1174="","",INDEX(cost_item_lookup_table[Cost Unit],(MATCH(G1174,cost_item_lookup_table[Cost Item],0)))),0)</f>
        <v>0</v>
      </c>
      <c r="K1174" s="305"/>
      <c r="L1174" s="305"/>
      <c r="M1174" s="305"/>
      <c r="N1174" s="305"/>
      <c r="O1174" s="305"/>
      <c r="P1174" s="305"/>
      <c r="Q1174" s="305"/>
      <c r="R1174" s="305"/>
      <c r="S1174" s="305"/>
      <c r="T1174" s="305"/>
      <c r="U1174" s="307">
        <f t="shared" si="91"/>
        <v>0</v>
      </c>
      <c r="V1174" s="307">
        <f t="shared" si="92"/>
        <v>0</v>
      </c>
      <c r="W1174" s="307">
        <f t="shared" si="93"/>
        <v>0</v>
      </c>
      <c r="X1174" s="307">
        <f t="shared" si="94"/>
        <v>0</v>
      </c>
      <c r="Y1174" s="308">
        <f t="shared" si="95"/>
        <v>0</v>
      </c>
      <c r="Z1174" s="377">
        <f>SUM(Detailed_budget_table[[#This Row],[Y1 Total Cost Budget Line]:[Y5 Total Cost Budget Line]])</f>
        <v>0</v>
      </c>
    </row>
    <row r="1175" spans="2:26" ht="15" customHeight="1">
      <c r="B1175" s="302"/>
      <c r="C1175" s="71"/>
      <c r="D1175" s="71"/>
      <c r="E1175" s="71"/>
      <c r="F1175" s="71"/>
      <c r="G1175" s="71"/>
      <c r="H1175" s="71"/>
      <c r="I1175" s="368">
        <f>IF(Detailed_budget_table[[#This Row],[Unit Cost Available?]]="Yes",IFERROR(INDEX(unit_cost,MATCH(Detailed_budget_table[[#This Row],[Cost Item]],cost_item_lookup,0)),""),0)</f>
        <v>0</v>
      </c>
      <c r="J1175" s="368">
        <f>IF(H1175="Yes",IF(G1175="","",INDEX(cost_item_lookup_table[Cost Unit],(MATCH(G1175,cost_item_lookup_table[Cost Item],0)))),0)</f>
        <v>0</v>
      </c>
      <c r="K1175" s="305"/>
      <c r="L1175" s="305"/>
      <c r="M1175" s="305"/>
      <c r="N1175" s="305"/>
      <c r="O1175" s="305"/>
      <c r="P1175" s="305"/>
      <c r="Q1175" s="305"/>
      <c r="R1175" s="305"/>
      <c r="S1175" s="305"/>
      <c r="T1175" s="305"/>
      <c r="U1175" s="307">
        <f t="shared" si="91"/>
        <v>0</v>
      </c>
      <c r="V1175" s="307">
        <f t="shared" si="92"/>
        <v>0</v>
      </c>
      <c r="W1175" s="307">
        <f t="shared" si="93"/>
        <v>0</v>
      </c>
      <c r="X1175" s="307">
        <f t="shared" si="94"/>
        <v>0</v>
      </c>
      <c r="Y1175" s="308">
        <f t="shared" si="95"/>
        <v>0</v>
      </c>
      <c r="Z1175" s="377">
        <f>SUM(Detailed_budget_table[[#This Row],[Y1 Total Cost Budget Line]:[Y5 Total Cost Budget Line]])</f>
        <v>0</v>
      </c>
    </row>
    <row r="1176" spans="2:26" ht="15" customHeight="1">
      <c r="B1176" s="302"/>
      <c r="C1176" s="71"/>
      <c r="D1176" s="71"/>
      <c r="E1176" s="71"/>
      <c r="F1176" s="71"/>
      <c r="G1176" s="71"/>
      <c r="H1176" s="71"/>
      <c r="I1176" s="368">
        <f>IF(Detailed_budget_table[[#This Row],[Unit Cost Available?]]="Yes",IFERROR(INDEX(unit_cost,MATCH(Detailed_budget_table[[#This Row],[Cost Item]],cost_item_lookup,0)),""),0)</f>
        <v>0</v>
      </c>
      <c r="J1176" s="368">
        <f>IF(H1176="Yes",IF(G1176="","",INDEX(cost_item_lookup_table[Cost Unit],(MATCH(G1176,cost_item_lookup_table[Cost Item],0)))),0)</f>
        <v>0</v>
      </c>
      <c r="K1176" s="305"/>
      <c r="L1176" s="305"/>
      <c r="M1176" s="305"/>
      <c r="N1176" s="305"/>
      <c r="O1176" s="305"/>
      <c r="P1176" s="305"/>
      <c r="Q1176" s="305"/>
      <c r="R1176" s="305"/>
      <c r="S1176" s="305"/>
      <c r="T1176" s="305"/>
      <c r="U1176" s="307">
        <f t="shared" si="91"/>
        <v>0</v>
      </c>
      <c r="V1176" s="307">
        <f t="shared" si="92"/>
        <v>0</v>
      </c>
      <c r="W1176" s="307">
        <f t="shared" si="93"/>
        <v>0</v>
      </c>
      <c r="X1176" s="307">
        <f t="shared" si="94"/>
        <v>0</v>
      </c>
      <c r="Y1176" s="308">
        <f t="shared" si="95"/>
        <v>0</v>
      </c>
      <c r="Z1176" s="377">
        <f>SUM(Detailed_budget_table[[#This Row],[Y1 Total Cost Budget Line]:[Y5 Total Cost Budget Line]])</f>
        <v>0</v>
      </c>
    </row>
    <row r="1177" spans="2:26" ht="15" customHeight="1">
      <c r="B1177" s="302"/>
      <c r="C1177" s="71"/>
      <c r="D1177" s="71"/>
      <c r="E1177" s="71"/>
      <c r="F1177" s="71"/>
      <c r="G1177" s="71"/>
      <c r="H1177" s="71"/>
      <c r="I1177" s="368">
        <f>IF(Detailed_budget_table[[#This Row],[Unit Cost Available?]]="Yes",IFERROR(INDEX(unit_cost,MATCH(Detailed_budget_table[[#This Row],[Cost Item]],cost_item_lookup,0)),""),0)</f>
        <v>0</v>
      </c>
      <c r="J1177" s="368">
        <f>IF(H1177="Yes",IF(G1177="","",INDEX(cost_item_lookup_table[Cost Unit],(MATCH(G1177,cost_item_lookup_table[Cost Item],0)))),0)</f>
        <v>0</v>
      </c>
      <c r="K1177" s="305"/>
      <c r="L1177" s="305"/>
      <c r="M1177" s="305"/>
      <c r="N1177" s="305"/>
      <c r="O1177" s="305"/>
      <c r="P1177" s="305"/>
      <c r="Q1177" s="305"/>
      <c r="R1177" s="305"/>
      <c r="S1177" s="305"/>
      <c r="T1177" s="305"/>
      <c r="U1177" s="307">
        <f t="shared" si="91"/>
        <v>0</v>
      </c>
      <c r="V1177" s="307">
        <f t="shared" si="92"/>
        <v>0</v>
      </c>
      <c r="W1177" s="307">
        <f t="shared" si="93"/>
        <v>0</v>
      </c>
      <c r="X1177" s="307">
        <f t="shared" si="94"/>
        <v>0</v>
      </c>
      <c r="Y1177" s="308">
        <f t="shared" si="95"/>
        <v>0</v>
      </c>
      <c r="Z1177" s="377">
        <f>SUM(Detailed_budget_table[[#This Row],[Y1 Total Cost Budget Line]:[Y5 Total Cost Budget Line]])</f>
        <v>0</v>
      </c>
    </row>
    <row r="1178" spans="2:26" ht="15" customHeight="1">
      <c r="B1178" s="302"/>
      <c r="C1178" s="71"/>
      <c r="D1178" s="71"/>
      <c r="E1178" s="71"/>
      <c r="F1178" s="71"/>
      <c r="G1178" s="71"/>
      <c r="H1178" s="71"/>
      <c r="I1178" s="368">
        <f>IF(Detailed_budget_table[[#This Row],[Unit Cost Available?]]="Yes",IFERROR(INDEX(unit_cost,MATCH(Detailed_budget_table[[#This Row],[Cost Item]],cost_item_lookup,0)),""),0)</f>
        <v>0</v>
      </c>
      <c r="J1178" s="368">
        <f>IF(H1178="Yes",IF(G1178="","",INDEX(cost_item_lookup_table[Cost Unit],(MATCH(G1178,cost_item_lookup_table[Cost Item],0)))),0)</f>
        <v>0</v>
      </c>
      <c r="K1178" s="305"/>
      <c r="L1178" s="305"/>
      <c r="M1178" s="305"/>
      <c r="N1178" s="305"/>
      <c r="O1178" s="305"/>
      <c r="P1178" s="305"/>
      <c r="Q1178" s="305"/>
      <c r="R1178" s="305"/>
      <c r="S1178" s="305"/>
      <c r="T1178" s="305"/>
      <c r="U1178" s="307">
        <f t="shared" si="91"/>
        <v>0</v>
      </c>
      <c r="V1178" s="307">
        <f t="shared" si="92"/>
        <v>0</v>
      </c>
      <c r="W1178" s="307">
        <f t="shared" si="93"/>
        <v>0</v>
      </c>
      <c r="X1178" s="307">
        <f t="shared" si="94"/>
        <v>0</v>
      </c>
      <c r="Y1178" s="308">
        <f t="shared" si="95"/>
        <v>0</v>
      </c>
      <c r="Z1178" s="377">
        <f>SUM(Detailed_budget_table[[#This Row],[Y1 Total Cost Budget Line]:[Y5 Total Cost Budget Line]])</f>
        <v>0</v>
      </c>
    </row>
    <row r="1179" spans="2:26" ht="15" customHeight="1">
      <c r="B1179" s="302"/>
      <c r="C1179" s="71"/>
      <c r="D1179" s="71"/>
      <c r="E1179" s="71"/>
      <c r="F1179" s="71"/>
      <c r="G1179" s="71"/>
      <c r="H1179" s="71"/>
      <c r="I1179" s="368">
        <f>IF(Detailed_budget_table[[#This Row],[Unit Cost Available?]]="Yes",IFERROR(INDEX(unit_cost,MATCH(Detailed_budget_table[[#This Row],[Cost Item]],cost_item_lookup,0)),""),0)</f>
        <v>0</v>
      </c>
      <c r="J1179" s="368">
        <f>IF(H1179="Yes",IF(G1179="","",INDEX(cost_item_lookup_table[Cost Unit],(MATCH(G1179,cost_item_lookup_table[Cost Item],0)))),0)</f>
        <v>0</v>
      </c>
      <c r="K1179" s="305"/>
      <c r="L1179" s="305"/>
      <c r="M1179" s="305"/>
      <c r="N1179" s="305"/>
      <c r="O1179" s="305"/>
      <c r="P1179" s="305"/>
      <c r="Q1179" s="305"/>
      <c r="R1179" s="305"/>
      <c r="S1179" s="305"/>
      <c r="T1179" s="305"/>
      <c r="U1179" s="307">
        <f t="shared" si="91"/>
        <v>0</v>
      </c>
      <c r="V1179" s="307">
        <f t="shared" si="92"/>
        <v>0</v>
      </c>
      <c r="W1179" s="307">
        <f t="shared" si="93"/>
        <v>0</v>
      </c>
      <c r="X1179" s="307">
        <f t="shared" si="94"/>
        <v>0</v>
      </c>
      <c r="Y1179" s="308">
        <f t="shared" si="95"/>
        <v>0</v>
      </c>
      <c r="Z1179" s="377">
        <f>SUM(Detailed_budget_table[[#This Row],[Y1 Total Cost Budget Line]:[Y5 Total Cost Budget Line]])</f>
        <v>0</v>
      </c>
    </row>
    <row r="1180" spans="2:26" ht="15" customHeight="1">
      <c r="B1180" s="302"/>
      <c r="C1180" s="71"/>
      <c r="D1180" s="71"/>
      <c r="E1180" s="71"/>
      <c r="F1180" s="71"/>
      <c r="G1180" s="71"/>
      <c r="H1180" s="71"/>
      <c r="I1180" s="368">
        <f>IF(Detailed_budget_table[[#This Row],[Unit Cost Available?]]="Yes",IFERROR(INDEX(unit_cost,MATCH(Detailed_budget_table[[#This Row],[Cost Item]],cost_item_lookup,0)),""),0)</f>
        <v>0</v>
      </c>
      <c r="J1180" s="368">
        <f>IF(H1180="Yes",IF(G1180="","",INDEX(cost_item_lookup_table[Cost Unit],(MATCH(G1180,cost_item_lookup_table[Cost Item],0)))),0)</f>
        <v>0</v>
      </c>
      <c r="K1180" s="305"/>
      <c r="L1180" s="305"/>
      <c r="M1180" s="305"/>
      <c r="N1180" s="305"/>
      <c r="O1180" s="305"/>
      <c r="P1180" s="305"/>
      <c r="Q1180" s="305"/>
      <c r="R1180" s="305"/>
      <c r="S1180" s="305"/>
      <c r="T1180" s="305"/>
      <c r="U1180" s="307">
        <f t="shared" si="91"/>
        <v>0</v>
      </c>
      <c r="V1180" s="307">
        <f t="shared" si="92"/>
        <v>0</v>
      </c>
      <c r="W1180" s="307">
        <f t="shared" si="93"/>
        <v>0</v>
      </c>
      <c r="X1180" s="307">
        <f t="shared" si="94"/>
        <v>0</v>
      </c>
      <c r="Y1180" s="308">
        <f t="shared" si="95"/>
        <v>0</v>
      </c>
      <c r="Z1180" s="377">
        <f>SUM(Detailed_budget_table[[#This Row],[Y1 Total Cost Budget Line]:[Y5 Total Cost Budget Line]])</f>
        <v>0</v>
      </c>
    </row>
    <row r="1181" spans="2:26" ht="15" customHeight="1">
      <c r="B1181" s="302"/>
      <c r="C1181" s="71"/>
      <c r="D1181" s="71"/>
      <c r="E1181" s="71"/>
      <c r="F1181" s="71"/>
      <c r="G1181" s="71"/>
      <c r="H1181" s="71"/>
      <c r="I1181" s="368">
        <f>IF(Detailed_budget_table[[#This Row],[Unit Cost Available?]]="Yes",IFERROR(INDEX(unit_cost,MATCH(Detailed_budget_table[[#This Row],[Cost Item]],cost_item_lookup,0)),""),0)</f>
        <v>0</v>
      </c>
      <c r="J1181" s="368">
        <f>IF(H1181="Yes",IF(G1181="","",INDEX(cost_item_lookup_table[Cost Unit],(MATCH(G1181,cost_item_lookup_table[Cost Item],0)))),0)</f>
        <v>0</v>
      </c>
      <c r="K1181" s="305"/>
      <c r="L1181" s="305"/>
      <c r="M1181" s="305"/>
      <c r="N1181" s="305"/>
      <c r="O1181" s="305"/>
      <c r="P1181" s="305"/>
      <c r="Q1181" s="305"/>
      <c r="R1181" s="305"/>
      <c r="S1181" s="305"/>
      <c r="T1181" s="305"/>
      <c r="U1181" s="307">
        <f t="shared" si="91"/>
        <v>0</v>
      </c>
      <c r="V1181" s="307">
        <f t="shared" si="92"/>
        <v>0</v>
      </c>
      <c r="W1181" s="307">
        <f t="shared" si="93"/>
        <v>0</v>
      </c>
      <c r="X1181" s="307">
        <f t="shared" si="94"/>
        <v>0</v>
      </c>
      <c r="Y1181" s="308">
        <f t="shared" si="95"/>
        <v>0</v>
      </c>
      <c r="Z1181" s="377">
        <f>SUM(Detailed_budget_table[[#This Row],[Y1 Total Cost Budget Line]:[Y5 Total Cost Budget Line]])</f>
        <v>0</v>
      </c>
    </row>
    <row r="1182" spans="2:26" ht="15" customHeight="1">
      <c r="B1182" s="302"/>
      <c r="C1182" s="71"/>
      <c r="D1182" s="71"/>
      <c r="E1182" s="71"/>
      <c r="F1182" s="71"/>
      <c r="G1182" s="71"/>
      <c r="H1182" s="71"/>
      <c r="I1182" s="368">
        <f>IF(Detailed_budget_table[[#This Row],[Unit Cost Available?]]="Yes",IFERROR(INDEX(unit_cost,MATCH(Detailed_budget_table[[#This Row],[Cost Item]],cost_item_lookup,0)),""),0)</f>
        <v>0</v>
      </c>
      <c r="J1182" s="368">
        <f>IF(H1182="Yes",IF(G1182="","",INDEX(cost_item_lookup_table[Cost Unit],(MATCH(G1182,cost_item_lookup_table[Cost Item],0)))),0)</f>
        <v>0</v>
      </c>
      <c r="K1182" s="305"/>
      <c r="L1182" s="305"/>
      <c r="M1182" s="305"/>
      <c r="N1182" s="305"/>
      <c r="O1182" s="305"/>
      <c r="P1182" s="305"/>
      <c r="Q1182" s="305"/>
      <c r="R1182" s="305"/>
      <c r="S1182" s="305"/>
      <c r="T1182" s="305"/>
      <c r="U1182" s="307">
        <f t="shared" si="91"/>
        <v>0</v>
      </c>
      <c r="V1182" s="307">
        <f t="shared" si="92"/>
        <v>0</v>
      </c>
      <c r="W1182" s="307">
        <f t="shared" si="93"/>
        <v>0</v>
      </c>
      <c r="X1182" s="307">
        <f t="shared" si="94"/>
        <v>0</v>
      </c>
      <c r="Y1182" s="308">
        <f t="shared" si="95"/>
        <v>0</v>
      </c>
      <c r="Z1182" s="377">
        <f>SUM(Detailed_budget_table[[#This Row],[Y1 Total Cost Budget Line]:[Y5 Total Cost Budget Line]])</f>
        <v>0</v>
      </c>
    </row>
    <row r="1183" spans="2:26" ht="15" customHeight="1">
      <c r="B1183" s="302"/>
      <c r="C1183" s="71"/>
      <c r="D1183" s="71"/>
      <c r="E1183" s="71"/>
      <c r="F1183" s="71"/>
      <c r="G1183" s="71"/>
      <c r="H1183" s="71"/>
      <c r="I1183" s="368">
        <f>IF(Detailed_budget_table[[#This Row],[Unit Cost Available?]]="Yes",IFERROR(INDEX(unit_cost,MATCH(Detailed_budget_table[[#This Row],[Cost Item]],cost_item_lookup,0)),""),0)</f>
        <v>0</v>
      </c>
      <c r="J1183" s="368">
        <f>IF(H1183="Yes",IF(G1183="","",INDEX(cost_item_lookup_table[Cost Unit],(MATCH(G1183,cost_item_lookup_table[Cost Item],0)))),0)</f>
        <v>0</v>
      </c>
      <c r="K1183" s="305"/>
      <c r="L1183" s="305"/>
      <c r="M1183" s="305"/>
      <c r="N1183" s="305"/>
      <c r="O1183" s="305"/>
      <c r="P1183" s="305"/>
      <c r="Q1183" s="305"/>
      <c r="R1183" s="305"/>
      <c r="S1183" s="305"/>
      <c r="T1183" s="305"/>
      <c r="U1183" s="307">
        <f t="shared" si="91"/>
        <v>0</v>
      </c>
      <c r="V1183" s="307">
        <f t="shared" si="92"/>
        <v>0</v>
      </c>
      <c r="W1183" s="307">
        <f t="shared" si="93"/>
        <v>0</v>
      </c>
      <c r="X1183" s="307">
        <f t="shared" si="94"/>
        <v>0</v>
      </c>
      <c r="Y1183" s="308">
        <f t="shared" si="95"/>
        <v>0</v>
      </c>
      <c r="Z1183" s="377">
        <f>SUM(Detailed_budget_table[[#This Row],[Y1 Total Cost Budget Line]:[Y5 Total Cost Budget Line]])</f>
        <v>0</v>
      </c>
    </row>
    <row r="1184" spans="2:26" ht="15" customHeight="1">
      <c r="B1184" s="302"/>
      <c r="C1184" s="71"/>
      <c r="D1184" s="71"/>
      <c r="E1184" s="71"/>
      <c r="F1184" s="71"/>
      <c r="G1184" s="71"/>
      <c r="H1184" s="71"/>
      <c r="I1184" s="368">
        <f>IF(Detailed_budget_table[[#This Row],[Unit Cost Available?]]="Yes",IFERROR(INDEX(unit_cost,MATCH(Detailed_budget_table[[#This Row],[Cost Item]],cost_item_lookup,0)),""),0)</f>
        <v>0</v>
      </c>
      <c r="J1184" s="368">
        <f>IF(H1184="Yes",IF(G1184="","",INDEX(cost_item_lookup_table[Cost Unit],(MATCH(G1184,cost_item_lookup_table[Cost Item],0)))),0)</f>
        <v>0</v>
      </c>
      <c r="K1184" s="305"/>
      <c r="L1184" s="305"/>
      <c r="M1184" s="305"/>
      <c r="N1184" s="305"/>
      <c r="O1184" s="305"/>
      <c r="P1184" s="305"/>
      <c r="Q1184" s="305"/>
      <c r="R1184" s="305"/>
      <c r="S1184" s="305"/>
      <c r="T1184" s="305"/>
      <c r="U1184" s="307">
        <f t="shared" si="91"/>
        <v>0</v>
      </c>
      <c r="V1184" s="307">
        <f t="shared" si="92"/>
        <v>0</v>
      </c>
      <c r="W1184" s="307">
        <f t="shared" si="93"/>
        <v>0</v>
      </c>
      <c r="X1184" s="307">
        <f t="shared" si="94"/>
        <v>0</v>
      </c>
      <c r="Y1184" s="308">
        <f t="shared" si="95"/>
        <v>0</v>
      </c>
      <c r="Z1184" s="377">
        <f>SUM(Detailed_budget_table[[#This Row],[Y1 Total Cost Budget Line]:[Y5 Total Cost Budget Line]])</f>
        <v>0</v>
      </c>
    </row>
    <row r="1185" spans="2:26" ht="15" customHeight="1">
      <c r="B1185" s="302"/>
      <c r="C1185" s="71"/>
      <c r="D1185" s="71"/>
      <c r="E1185" s="71"/>
      <c r="F1185" s="71"/>
      <c r="G1185" s="71"/>
      <c r="H1185" s="71"/>
      <c r="I1185" s="368">
        <f>IF(Detailed_budget_table[[#This Row],[Unit Cost Available?]]="Yes",IFERROR(INDEX(unit_cost,MATCH(Detailed_budget_table[[#This Row],[Cost Item]],cost_item_lookup,0)),""),0)</f>
        <v>0</v>
      </c>
      <c r="J1185" s="368">
        <f>IF(H1185="Yes",IF(G1185="","",INDEX(cost_item_lookup_table[Cost Unit],(MATCH(G1185,cost_item_lookup_table[Cost Item],0)))),0)</f>
        <v>0</v>
      </c>
      <c r="K1185" s="305"/>
      <c r="L1185" s="305"/>
      <c r="M1185" s="305"/>
      <c r="N1185" s="305"/>
      <c r="O1185" s="305"/>
      <c r="P1185" s="305"/>
      <c r="Q1185" s="305"/>
      <c r="R1185" s="305"/>
      <c r="S1185" s="305"/>
      <c r="T1185" s="305"/>
      <c r="U1185" s="307">
        <f t="shared" si="91"/>
        <v>0</v>
      </c>
      <c r="V1185" s="307">
        <f t="shared" si="92"/>
        <v>0</v>
      </c>
      <c r="W1185" s="307">
        <f t="shared" si="93"/>
        <v>0</v>
      </c>
      <c r="X1185" s="307">
        <f t="shared" si="94"/>
        <v>0</v>
      </c>
      <c r="Y1185" s="308">
        <f t="shared" si="95"/>
        <v>0</v>
      </c>
      <c r="Z1185" s="377">
        <f>SUM(Detailed_budget_table[[#This Row],[Y1 Total Cost Budget Line]:[Y5 Total Cost Budget Line]])</f>
        <v>0</v>
      </c>
    </row>
    <row r="1186" spans="2:26" ht="15" customHeight="1">
      <c r="B1186" s="302"/>
      <c r="C1186" s="71"/>
      <c r="D1186" s="71"/>
      <c r="E1186" s="71"/>
      <c r="F1186" s="71"/>
      <c r="G1186" s="71"/>
      <c r="H1186" s="71"/>
      <c r="I1186" s="368">
        <f>IF(Detailed_budget_table[[#This Row],[Unit Cost Available?]]="Yes",IFERROR(INDEX(unit_cost,MATCH(Detailed_budget_table[[#This Row],[Cost Item]],cost_item_lookup,0)),""),0)</f>
        <v>0</v>
      </c>
      <c r="J1186" s="368">
        <f>IF(H1186="Yes",IF(G1186="","",INDEX(cost_item_lookup_table[Cost Unit],(MATCH(G1186,cost_item_lookup_table[Cost Item],0)))),0)</f>
        <v>0</v>
      </c>
      <c r="K1186" s="305"/>
      <c r="L1186" s="305"/>
      <c r="M1186" s="305"/>
      <c r="N1186" s="305"/>
      <c r="O1186" s="305"/>
      <c r="P1186" s="305"/>
      <c r="Q1186" s="305"/>
      <c r="R1186" s="305"/>
      <c r="S1186" s="305"/>
      <c r="T1186" s="305"/>
      <c r="U1186" s="307">
        <f t="shared" si="91"/>
        <v>0</v>
      </c>
      <c r="V1186" s="307">
        <f t="shared" si="92"/>
        <v>0</v>
      </c>
      <c r="W1186" s="307">
        <f t="shared" si="93"/>
        <v>0</v>
      </c>
      <c r="X1186" s="307">
        <f t="shared" si="94"/>
        <v>0</v>
      </c>
      <c r="Y1186" s="308">
        <f t="shared" si="95"/>
        <v>0</v>
      </c>
      <c r="Z1186" s="377">
        <f>SUM(Detailed_budget_table[[#This Row],[Y1 Total Cost Budget Line]:[Y5 Total Cost Budget Line]])</f>
        <v>0</v>
      </c>
    </row>
    <row r="1187" spans="2:26" ht="15" customHeight="1">
      <c r="B1187" s="302"/>
      <c r="C1187" s="71"/>
      <c r="D1187" s="71"/>
      <c r="E1187" s="71"/>
      <c r="F1187" s="71"/>
      <c r="G1187" s="71"/>
      <c r="H1187" s="71"/>
      <c r="I1187" s="368">
        <f>IF(Detailed_budget_table[[#This Row],[Unit Cost Available?]]="Yes",IFERROR(INDEX(unit_cost,MATCH(Detailed_budget_table[[#This Row],[Cost Item]],cost_item_lookup,0)),""),0)</f>
        <v>0</v>
      </c>
      <c r="J1187" s="368">
        <f>IF(H1187="Yes",IF(G1187="","",INDEX(cost_item_lookup_table[Cost Unit],(MATCH(G1187,cost_item_lookup_table[Cost Item],0)))),0)</f>
        <v>0</v>
      </c>
      <c r="K1187" s="305"/>
      <c r="L1187" s="305"/>
      <c r="M1187" s="305"/>
      <c r="N1187" s="305"/>
      <c r="O1187" s="305"/>
      <c r="P1187" s="305"/>
      <c r="Q1187" s="305"/>
      <c r="R1187" s="305"/>
      <c r="S1187" s="305"/>
      <c r="T1187" s="305"/>
      <c r="U1187" s="307">
        <f t="shared" si="91"/>
        <v>0</v>
      </c>
      <c r="V1187" s="307">
        <f t="shared" si="92"/>
        <v>0</v>
      </c>
      <c r="W1187" s="307">
        <f t="shared" si="93"/>
        <v>0</v>
      </c>
      <c r="X1187" s="307">
        <f t="shared" si="94"/>
        <v>0</v>
      </c>
      <c r="Y1187" s="308">
        <f t="shared" si="95"/>
        <v>0</v>
      </c>
      <c r="Z1187" s="377">
        <f>SUM(Detailed_budget_table[[#This Row],[Y1 Total Cost Budget Line]:[Y5 Total Cost Budget Line]])</f>
        <v>0</v>
      </c>
    </row>
    <row r="1188" spans="2:26" ht="15" customHeight="1">
      <c r="B1188" s="302"/>
      <c r="C1188" s="71"/>
      <c r="D1188" s="71"/>
      <c r="E1188" s="71"/>
      <c r="F1188" s="71"/>
      <c r="G1188" s="71"/>
      <c r="H1188" s="71"/>
      <c r="I1188" s="368">
        <f>IF(Detailed_budget_table[[#This Row],[Unit Cost Available?]]="Yes",IFERROR(INDEX(unit_cost,MATCH(Detailed_budget_table[[#This Row],[Cost Item]],cost_item_lookup,0)),""),0)</f>
        <v>0</v>
      </c>
      <c r="J1188" s="368">
        <f>IF(H1188="Yes",IF(G1188="","",INDEX(cost_item_lookup_table[Cost Unit],(MATCH(G1188,cost_item_lookup_table[Cost Item],0)))),0)</f>
        <v>0</v>
      </c>
      <c r="K1188" s="305"/>
      <c r="L1188" s="305"/>
      <c r="M1188" s="305"/>
      <c r="N1188" s="305"/>
      <c r="O1188" s="305"/>
      <c r="P1188" s="305"/>
      <c r="Q1188" s="305"/>
      <c r="R1188" s="305"/>
      <c r="S1188" s="305"/>
      <c r="T1188" s="305"/>
      <c r="U1188" s="307">
        <f t="shared" si="91"/>
        <v>0</v>
      </c>
      <c r="V1188" s="307">
        <f t="shared" si="92"/>
        <v>0</v>
      </c>
      <c r="W1188" s="307">
        <f t="shared" si="93"/>
        <v>0</v>
      </c>
      <c r="X1188" s="307">
        <f t="shared" si="94"/>
        <v>0</v>
      </c>
      <c r="Y1188" s="308">
        <f t="shared" si="95"/>
        <v>0</v>
      </c>
      <c r="Z1188" s="377">
        <f>SUM(Detailed_budget_table[[#This Row],[Y1 Total Cost Budget Line]:[Y5 Total Cost Budget Line]])</f>
        <v>0</v>
      </c>
    </row>
    <row r="1189" spans="2:26" ht="15" customHeight="1">
      <c r="B1189" s="302"/>
      <c r="C1189" s="71"/>
      <c r="D1189" s="71"/>
      <c r="E1189" s="71"/>
      <c r="F1189" s="71"/>
      <c r="G1189" s="71"/>
      <c r="H1189" s="71"/>
      <c r="I1189" s="368">
        <f>IF(Detailed_budget_table[[#This Row],[Unit Cost Available?]]="Yes",IFERROR(INDEX(unit_cost,MATCH(Detailed_budget_table[[#This Row],[Cost Item]],cost_item_lookup,0)),""),0)</f>
        <v>0</v>
      </c>
      <c r="J1189" s="368">
        <f>IF(H1189="Yes",IF(G1189="","",INDEX(cost_item_lookup_table[Cost Unit],(MATCH(G1189,cost_item_lookup_table[Cost Item],0)))),0)</f>
        <v>0</v>
      </c>
      <c r="K1189" s="305"/>
      <c r="L1189" s="305"/>
      <c r="M1189" s="305"/>
      <c r="N1189" s="305"/>
      <c r="O1189" s="305"/>
      <c r="P1189" s="305"/>
      <c r="Q1189" s="305"/>
      <c r="R1189" s="305"/>
      <c r="S1189" s="305"/>
      <c r="T1189" s="305"/>
      <c r="U1189" s="307">
        <f t="shared" si="91"/>
        <v>0</v>
      </c>
      <c r="V1189" s="307">
        <f t="shared" si="92"/>
        <v>0</v>
      </c>
      <c r="W1189" s="307">
        <f t="shared" si="93"/>
        <v>0</v>
      </c>
      <c r="X1189" s="307">
        <f t="shared" si="94"/>
        <v>0</v>
      </c>
      <c r="Y1189" s="308">
        <f t="shared" si="95"/>
        <v>0</v>
      </c>
      <c r="Z1189" s="377">
        <f>SUM(Detailed_budget_table[[#This Row],[Y1 Total Cost Budget Line]:[Y5 Total Cost Budget Line]])</f>
        <v>0</v>
      </c>
    </row>
    <row r="1190" spans="2:26" ht="15" customHeight="1">
      <c r="B1190" s="302"/>
      <c r="C1190" s="71"/>
      <c r="D1190" s="71"/>
      <c r="E1190" s="71"/>
      <c r="F1190" s="71"/>
      <c r="G1190" s="71"/>
      <c r="H1190" s="71"/>
      <c r="I1190" s="368">
        <f>IF(Detailed_budget_table[[#This Row],[Unit Cost Available?]]="Yes",IFERROR(INDEX(unit_cost,MATCH(Detailed_budget_table[[#This Row],[Cost Item]],cost_item_lookup,0)),""),0)</f>
        <v>0</v>
      </c>
      <c r="J1190" s="368">
        <f>IF(H1190="Yes",IF(G1190="","",INDEX(cost_item_lookup_table[Cost Unit],(MATCH(G1190,cost_item_lookup_table[Cost Item],0)))),0)</f>
        <v>0</v>
      </c>
      <c r="K1190" s="305"/>
      <c r="L1190" s="305"/>
      <c r="M1190" s="305"/>
      <c r="N1190" s="305"/>
      <c r="O1190" s="305"/>
      <c r="P1190" s="305"/>
      <c r="Q1190" s="305"/>
      <c r="R1190" s="305"/>
      <c r="S1190" s="305"/>
      <c r="T1190" s="305"/>
      <c r="U1190" s="307">
        <f t="shared" si="91"/>
        <v>0</v>
      </c>
      <c r="V1190" s="307">
        <f t="shared" si="92"/>
        <v>0</v>
      </c>
      <c r="W1190" s="307">
        <f t="shared" si="93"/>
        <v>0</v>
      </c>
      <c r="X1190" s="307">
        <f t="shared" si="94"/>
        <v>0</v>
      </c>
      <c r="Y1190" s="308">
        <f t="shared" si="95"/>
        <v>0</v>
      </c>
      <c r="Z1190" s="377">
        <f>SUM(Detailed_budget_table[[#This Row],[Y1 Total Cost Budget Line]:[Y5 Total Cost Budget Line]])</f>
        <v>0</v>
      </c>
    </row>
    <row r="1191" spans="2:26" ht="15" customHeight="1">
      <c r="B1191" s="302"/>
      <c r="C1191" s="71"/>
      <c r="D1191" s="71"/>
      <c r="E1191" s="71"/>
      <c r="F1191" s="71"/>
      <c r="G1191" s="71"/>
      <c r="H1191" s="71"/>
      <c r="I1191" s="368">
        <f>IF(Detailed_budget_table[[#This Row],[Unit Cost Available?]]="Yes",IFERROR(INDEX(unit_cost,MATCH(Detailed_budget_table[[#This Row],[Cost Item]],cost_item_lookup,0)),""),0)</f>
        <v>0</v>
      </c>
      <c r="J1191" s="368">
        <f>IF(H1191="Yes",IF(G1191="","",INDEX(cost_item_lookup_table[Cost Unit],(MATCH(G1191,cost_item_lookup_table[Cost Item],0)))),0)</f>
        <v>0</v>
      </c>
      <c r="K1191" s="305"/>
      <c r="L1191" s="305"/>
      <c r="M1191" s="305"/>
      <c r="N1191" s="305"/>
      <c r="O1191" s="305"/>
      <c r="P1191" s="305"/>
      <c r="Q1191" s="305"/>
      <c r="R1191" s="305"/>
      <c r="S1191" s="305"/>
      <c r="T1191" s="305"/>
      <c r="U1191" s="307">
        <f t="shared" si="91"/>
        <v>0</v>
      </c>
      <c r="V1191" s="307">
        <f t="shared" si="92"/>
        <v>0</v>
      </c>
      <c r="W1191" s="307">
        <f t="shared" si="93"/>
        <v>0</v>
      </c>
      <c r="X1191" s="307">
        <f t="shared" si="94"/>
        <v>0</v>
      </c>
      <c r="Y1191" s="308">
        <f t="shared" si="95"/>
        <v>0</v>
      </c>
      <c r="Z1191" s="377">
        <f>SUM(Detailed_budget_table[[#This Row],[Y1 Total Cost Budget Line]:[Y5 Total Cost Budget Line]])</f>
        <v>0</v>
      </c>
    </row>
    <row r="1192" spans="2:26" ht="15" customHeight="1">
      <c r="B1192" s="302"/>
      <c r="C1192" s="71"/>
      <c r="D1192" s="71"/>
      <c r="E1192" s="71"/>
      <c r="F1192" s="71"/>
      <c r="G1192" s="71"/>
      <c r="H1192" s="71"/>
      <c r="I1192" s="368">
        <f>IF(Detailed_budget_table[[#This Row],[Unit Cost Available?]]="Yes",IFERROR(INDEX(unit_cost,MATCH(Detailed_budget_table[[#This Row],[Cost Item]],cost_item_lookup,0)),""),0)</f>
        <v>0</v>
      </c>
      <c r="J1192" s="368">
        <f>IF(H1192="Yes",IF(G1192="","",INDEX(cost_item_lookup_table[Cost Unit],(MATCH(G1192,cost_item_lookup_table[Cost Item],0)))),0)</f>
        <v>0</v>
      </c>
      <c r="K1192" s="305"/>
      <c r="L1192" s="305"/>
      <c r="M1192" s="305"/>
      <c r="N1192" s="305"/>
      <c r="O1192" s="305"/>
      <c r="P1192" s="305"/>
      <c r="Q1192" s="305"/>
      <c r="R1192" s="305"/>
      <c r="S1192" s="305"/>
      <c r="T1192" s="305"/>
      <c r="U1192" s="307">
        <f t="shared" si="91"/>
        <v>0</v>
      </c>
      <c r="V1192" s="307">
        <f t="shared" si="92"/>
        <v>0</v>
      </c>
      <c r="W1192" s="307">
        <f t="shared" si="93"/>
        <v>0</v>
      </c>
      <c r="X1192" s="307">
        <f t="shared" si="94"/>
        <v>0</v>
      </c>
      <c r="Y1192" s="308">
        <f t="shared" si="95"/>
        <v>0</v>
      </c>
      <c r="Z1192" s="377">
        <f>SUM(Detailed_budget_table[[#This Row],[Y1 Total Cost Budget Line]:[Y5 Total Cost Budget Line]])</f>
        <v>0</v>
      </c>
    </row>
    <row r="1193" spans="2:26" ht="15" customHeight="1">
      <c r="B1193" s="302"/>
      <c r="C1193" s="71"/>
      <c r="D1193" s="71"/>
      <c r="E1193" s="71"/>
      <c r="F1193" s="71"/>
      <c r="G1193" s="71"/>
      <c r="H1193" s="71"/>
      <c r="I1193" s="368">
        <f>IF(Detailed_budget_table[[#This Row],[Unit Cost Available?]]="Yes",IFERROR(INDEX(unit_cost,MATCH(Detailed_budget_table[[#This Row],[Cost Item]],cost_item_lookup,0)),""),0)</f>
        <v>0</v>
      </c>
      <c r="J1193" s="368">
        <f>IF(H1193="Yes",IF(G1193="","",INDEX(cost_item_lookup_table[Cost Unit],(MATCH(G1193,cost_item_lookup_table[Cost Item],0)))),0)</f>
        <v>0</v>
      </c>
      <c r="K1193" s="305"/>
      <c r="L1193" s="305"/>
      <c r="M1193" s="305"/>
      <c r="N1193" s="305"/>
      <c r="O1193" s="305"/>
      <c r="P1193" s="305"/>
      <c r="Q1193" s="305"/>
      <c r="R1193" s="305"/>
      <c r="S1193" s="305"/>
      <c r="T1193" s="305"/>
      <c r="U1193" s="307">
        <f t="shared" si="91"/>
        <v>0</v>
      </c>
      <c r="V1193" s="307">
        <f t="shared" si="92"/>
        <v>0</v>
      </c>
      <c r="W1193" s="307">
        <f t="shared" si="93"/>
        <v>0</v>
      </c>
      <c r="X1193" s="307">
        <f t="shared" si="94"/>
        <v>0</v>
      </c>
      <c r="Y1193" s="308">
        <f t="shared" si="95"/>
        <v>0</v>
      </c>
      <c r="Z1193" s="377">
        <f>SUM(Detailed_budget_table[[#This Row],[Y1 Total Cost Budget Line]:[Y5 Total Cost Budget Line]])</f>
        <v>0</v>
      </c>
    </row>
    <row r="1194" spans="2:26" ht="15" customHeight="1">
      <c r="B1194" s="302"/>
      <c r="C1194" s="71"/>
      <c r="D1194" s="71"/>
      <c r="E1194" s="71"/>
      <c r="F1194" s="71"/>
      <c r="G1194" s="71"/>
      <c r="H1194" s="71"/>
      <c r="I1194" s="368">
        <f>IF(Detailed_budget_table[[#This Row],[Unit Cost Available?]]="Yes",IFERROR(INDEX(unit_cost,MATCH(Detailed_budget_table[[#This Row],[Cost Item]],cost_item_lookup,0)),""),0)</f>
        <v>0</v>
      </c>
      <c r="J1194" s="368">
        <f>IF(H1194="Yes",IF(G1194="","",INDEX(cost_item_lookup_table[Cost Unit],(MATCH(G1194,cost_item_lookup_table[Cost Item],0)))),0)</f>
        <v>0</v>
      </c>
      <c r="K1194" s="305"/>
      <c r="L1194" s="305"/>
      <c r="M1194" s="305"/>
      <c r="N1194" s="305"/>
      <c r="O1194" s="305"/>
      <c r="P1194" s="305"/>
      <c r="Q1194" s="305"/>
      <c r="R1194" s="305"/>
      <c r="S1194" s="305"/>
      <c r="T1194" s="305"/>
      <c r="U1194" s="307">
        <f t="shared" si="91"/>
        <v>0</v>
      </c>
      <c r="V1194" s="307">
        <f t="shared" si="92"/>
        <v>0</v>
      </c>
      <c r="W1194" s="307">
        <f t="shared" si="93"/>
        <v>0</v>
      </c>
      <c r="X1194" s="307">
        <f t="shared" si="94"/>
        <v>0</v>
      </c>
      <c r="Y1194" s="308">
        <f t="shared" si="95"/>
        <v>0</v>
      </c>
      <c r="Z1194" s="377">
        <f>SUM(Detailed_budget_table[[#This Row],[Y1 Total Cost Budget Line]:[Y5 Total Cost Budget Line]])</f>
        <v>0</v>
      </c>
    </row>
    <row r="1195" spans="2:26" ht="15" customHeight="1">
      <c r="B1195" s="302"/>
      <c r="C1195" s="71"/>
      <c r="D1195" s="71"/>
      <c r="E1195" s="71"/>
      <c r="F1195" s="71"/>
      <c r="G1195" s="71"/>
      <c r="H1195" s="71"/>
      <c r="I1195" s="368">
        <f>IF(Detailed_budget_table[[#This Row],[Unit Cost Available?]]="Yes",IFERROR(INDEX(unit_cost,MATCH(Detailed_budget_table[[#This Row],[Cost Item]],cost_item_lookup,0)),""),0)</f>
        <v>0</v>
      </c>
      <c r="J1195" s="368">
        <f>IF(H1195="Yes",IF(G1195="","",INDEX(cost_item_lookup_table[Cost Unit],(MATCH(G1195,cost_item_lookup_table[Cost Item],0)))),0)</f>
        <v>0</v>
      </c>
      <c r="K1195" s="305"/>
      <c r="L1195" s="305"/>
      <c r="M1195" s="305"/>
      <c r="N1195" s="305"/>
      <c r="O1195" s="305"/>
      <c r="P1195" s="305"/>
      <c r="Q1195" s="305"/>
      <c r="R1195" s="305"/>
      <c r="S1195" s="305"/>
      <c r="T1195" s="305"/>
      <c r="U1195" s="307">
        <f t="shared" si="91"/>
        <v>0</v>
      </c>
      <c r="V1195" s="307">
        <f t="shared" si="92"/>
        <v>0</v>
      </c>
      <c r="W1195" s="307">
        <f t="shared" si="93"/>
        <v>0</v>
      </c>
      <c r="X1195" s="307">
        <f t="shared" si="94"/>
        <v>0</v>
      </c>
      <c r="Y1195" s="308">
        <f t="shared" si="95"/>
        <v>0</v>
      </c>
      <c r="Z1195" s="377">
        <f>SUM(Detailed_budget_table[[#This Row],[Y1 Total Cost Budget Line]:[Y5 Total Cost Budget Line]])</f>
        <v>0</v>
      </c>
    </row>
    <row r="1196" spans="2:26" ht="15" customHeight="1">
      <c r="B1196" s="302"/>
      <c r="C1196" s="71"/>
      <c r="D1196" s="71"/>
      <c r="E1196" s="71"/>
      <c r="F1196" s="71"/>
      <c r="G1196" s="71"/>
      <c r="H1196" s="71"/>
      <c r="I1196" s="368">
        <f>IF(Detailed_budget_table[[#This Row],[Unit Cost Available?]]="Yes",IFERROR(INDEX(unit_cost,MATCH(Detailed_budget_table[[#This Row],[Cost Item]],cost_item_lookup,0)),""),0)</f>
        <v>0</v>
      </c>
      <c r="J1196" s="368">
        <f>IF(H1196="Yes",IF(G1196="","",INDEX(cost_item_lookup_table[Cost Unit],(MATCH(G1196,cost_item_lookup_table[Cost Item],0)))),0)</f>
        <v>0</v>
      </c>
      <c r="K1196" s="305"/>
      <c r="L1196" s="305"/>
      <c r="M1196" s="305"/>
      <c r="N1196" s="305"/>
      <c r="O1196" s="305"/>
      <c r="P1196" s="305"/>
      <c r="Q1196" s="305"/>
      <c r="R1196" s="305"/>
      <c r="S1196" s="305"/>
      <c r="T1196" s="305"/>
      <c r="U1196" s="307">
        <f t="shared" si="91"/>
        <v>0</v>
      </c>
      <c r="V1196" s="307">
        <f t="shared" si="92"/>
        <v>0</v>
      </c>
      <c r="W1196" s="307">
        <f t="shared" si="93"/>
        <v>0</v>
      </c>
      <c r="X1196" s="307">
        <f t="shared" si="94"/>
        <v>0</v>
      </c>
      <c r="Y1196" s="308">
        <f t="shared" si="95"/>
        <v>0</v>
      </c>
      <c r="Z1196" s="377">
        <f>SUM(Detailed_budget_table[[#This Row],[Y1 Total Cost Budget Line]:[Y5 Total Cost Budget Line]])</f>
        <v>0</v>
      </c>
    </row>
    <row r="1197" spans="2:26" ht="15" customHeight="1">
      <c r="B1197" s="302"/>
      <c r="C1197" s="71"/>
      <c r="D1197" s="71"/>
      <c r="E1197" s="71"/>
      <c r="F1197" s="71"/>
      <c r="G1197" s="71"/>
      <c r="H1197" s="71"/>
      <c r="I1197" s="368">
        <f>IF(Detailed_budget_table[[#This Row],[Unit Cost Available?]]="Yes",IFERROR(INDEX(unit_cost,MATCH(Detailed_budget_table[[#This Row],[Cost Item]],cost_item_lookup,0)),""),0)</f>
        <v>0</v>
      </c>
      <c r="J1197" s="368">
        <f>IF(H1197="Yes",IF(G1197="","",INDEX(cost_item_lookup_table[Cost Unit],(MATCH(G1197,cost_item_lookup_table[Cost Item],0)))),0)</f>
        <v>0</v>
      </c>
      <c r="K1197" s="305"/>
      <c r="L1197" s="305"/>
      <c r="M1197" s="305"/>
      <c r="N1197" s="305"/>
      <c r="O1197" s="305"/>
      <c r="P1197" s="305"/>
      <c r="Q1197" s="305"/>
      <c r="R1197" s="305"/>
      <c r="S1197" s="305"/>
      <c r="T1197" s="305"/>
      <c r="U1197" s="307">
        <f t="shared" si="91"/>
        <v>0</v>
      </c>
      <c r="V1197" s="307">
        <f t="shared" si="92"/>
        <v>0</v>
      </c>
      <c r="W1197" s="307">
        <f t="shared" si="93"/>
        <v>0</v>
      </c>
      <c r="X1197" s="307">
        <f t="shared" si="94"/>
        <v>0</v>
      </c>
      <c r="Y1197" s="308">
        <f t="shared" si="95"/>
        <v>0</v>
      </c>
      <c r="Z1197" s="377">
        <f>SUM(Detailed_budget_table[[#This Row],[Y1 Total Cost Budget Line]:[Y5 Total Cost Budget Line]])</f>
        <v>0</v>
      </c>
    </row>
    <row r="1198" spans="2:26" ht="15" customHeight="1">
      <c r="B1198" s="302"/>
      <c r="C1198" s="71"/>
      <c r="D1198" s="71"/>
      <c r="E1198" s="71"/>
      <c r="F1198" s="71"/>
      <c r="G1198" s="71"/>
      <c r="H1198" s="71"/>
      <c r="I1198" s="368">
        <f>IF(Detailed_budget_table[[#This Row],[Unit Cost Available?]]="Yes",IFERROR(INDEX(unit_cost,MATCH(Detailed_budget_table[[#This Row],[Cost Item]],cost_item_lookup,0)),""),0)</f>
        <v>0</v>
      </c>
      <c r="J1198" s="368">
        <f>IF(H1198="Yes",IF(G1198="","",INDEX(cost_item_lookup_table[Cost Unit],(MATCH(G1198,cost_item_lookup_table[Cost Item],0)))),0)</f>
        <v>0</v>
      </c>
      <c r="K1198" s="305"/>
      <c r="L1198" s="305"/>
      <c r="M1198" s="305"/>
      <c r="N1198" s="305"/>
      <c r="O1198" s="305"/>
      <c r="P1198" s="305"/>
      <c r="Q1198" s="305"/>
      <c r="R1198" s="305"/>
      <c r="S1198" s="305"/>
      <c r="T1198" s="305"/>
      <c r="U1198" s="307">
        <f t="shared" si="91"/>
        <v>0</v>
      </c>
      <c r="V1198" s="307">
        <f t="shared" si="92"/>
        <v>0</v>
      </c>
      <c r="W1198" s="307">
        <f t="shared" si="93"/>
        <v>0</v>
      </c>
      <c r="X1198" s="307">
        <f t="shared" si="94"/>
        <v>0</v>
      </c>
      <c r="Y1198" s="308">
        <f t="shared" si="95"/>
        <v>0</v>
      </c>
      <c r="Z1198" s="377">
        <f>SUM(Detailed_budget_table[[#This Row],[Y1 Total Cost Budget Line]:[Y5 Total Cost Budget Line]])</f>
        <v>0</v>
      </c>
    </row>
    <row r="1199" spans="2:26" ht="15" customHeight="1">
      <c r="B1199" s="303"/>
      <c r="C1199" s="304"/>
      <c r="D1199" s="304"/>
      <c r="E1199" s="304"/>
      <c r="F1199" s="304"/>
      <c r="G1199" s="304"/>
      <c r="H1199" s="304"/>
      <c r="I1199" s="369">
        <f>IF(Detailed_budget_table[[#This Row],[Unit Cost Available?]]="Yes",IFERROR(INDEX(unit_cost,MATCH(Detailed_budget_table[[#This Row],[Cost Item]],cost_item_lookup,0)),""),0)</f>
        <v>0</v>
      </c>
      <c r="J1199" s="369">
        <f>IF(H1199="Yes",IF(G1199="","",INDEX(cost_item_lookup_table[Cost Unit],(MATCH(G1199,cost_item_lookup_table[Cost Item],0)))),0)</f>
        <v>0</v>
      </c>
      <c r="K1199" s="306"/>
      <c r="L1199" s="306"/>
      <c r="M1199" s="306"/>
      <c r="N1199" s="306"/>
      <c r="O1199" s="306"/>
      <c r="P1199" s="306"/>
      <c r="Q1199" s="306"/>
      <c r="R1199" s="306"/>
      <c r="S1199" s="306"/>
      <c r="T1199" s="306"/>
      <c r="U1199" s="309">
        <f t="shared" si="91"/>
        <v>0</v>
      </c>
      <c r="V1199" s="309">
        <f t="shared" si="92"/>
        <v>0</v>
      </c>
      <c r="W1199" s="309">
        <f t="shared" si="93"/>
        <v>0</v>
      </c>
      <c r="X1199" s="309">
        <f t="shared" si="94"/>
        <v>0</v>
      </c>
      <c r="Y1199" s="310">
        <f t="shared" si="95"/>
        <v>0</v>
      </c>
      <c r="Z1199" s="374">
        <f>SUM(Detailed_budget_table[[#This Row],[Y1 Total Cost Budget Line]:[Y5 Total Cost Budget Line]])</f>
        <v>0</v>
      </c>
    </row>
  </sheetData>
  <mergeCells count="2">
    <mergeCell ref="K5:T5"/>
    <mergeCell ref="U5:Y5"/>
  </mergeCells>
  <phoneticPr fontId="11" type="noConversion"/>
  <dataValidations count="5">
    <dataValidation type="list" allowBlank="1" showInputMessage="1" showErrorMessage="1" sqref="F7:F1199">
      <formula1>cost_categories</formula1>
    </dataValidation>
    <dataValidation type="list" allowBlank="1" showInputMessage="1" showErrorMessage="1" sqref="B7:B1199">
      <formula1>thematic_area_list</formula1>
    </dataValidation>
    <dataValidation type="list" allowBlank="1" showInputMessage="1" showErrorMessage="1" sqref="C7:C1199">
      <formula1>OFFSET(thematic_area_anchor,1,(MATCH(B7,thematic_area_lookup_row,0)-1),COUNTA(OFFSET(thematic_area_anchor,1,(MATCH(B7,thematic_area_lookup_row,0)-1),500,1)),1)</formula1>
    </dataValidation>
    <dataValidation type="list" allowBlank="1" showInputMessage="1" showErrorMessage="1" sqref="G7:G1199">
      <formula1>OFFSET(cost_category_anchor,1,MATCH(F7,cost_category_lookup_row,0)-1,COUNTA(OFFSET(cost_category_anchor,1,MATCH(F7,cost_category_lookup_row,0)-1,500,1)),1)</formula1>
    </dataValidation>
    <dataValidation type="list" allowBlank="1" showInputMessage="1" showErrorMessage="1" sqref="H7:H1199">
      <formula1>"Yes,No"</formula1>
    </dataValidation>
  </dataValidations>
  <pageMargins left="0.7" right="0.7" top="0.75" bottom="0.75" header="0.3" footer="0.3"/>
  <pageSetup orientation="portrait" horizontalDpi="300" verticalDpi="300"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AA990"/>
  <sheetViews>
    <sheetView zoomScale="80" zoomScaleNormal="80" workbookViewId="0">
      <selection activeCell="D8" sqref="D8"/>
    </sheetView>
  </sheetViews>
  <sheetFormatPr baseColWidth="10" defaultColWidth="20.6640625" defaultRowHeight="14.4"/>
  <cols>
    <col min="1" max="1" width="32.33203125" style="85" bestFit="1" customWidth="1"/>
    <col min="2" max="2" width="30.44140625" style="85" customWidth="1"/>
    <col min="3" max="3" width="21.77734375" style="366" customWidth="1"/>
    <col min="4" max="6" width="20.6640625" style="86"/>
    <col min="7" max="7" width="21.77734375" style="87" customWidth="1"/>
    <col min="8" max="8" width="20.6640625" style="358"/>
    <col min="9" max="9" width="20.6640625" style="86"/>
    <col min="10" max="10" width="20.6640625" style="87"/>
    <col min="11" max="14" width="20.6640625" style="88"/>
    <col min="15" max="15" width="20.6640625" style="89"/>
    <col min="16" max="16384" width="20.6640625" style="88"/>
  </cols>
  <sheetData>
    <row r="1" spans="1:27" s="23" customFormat="1" ht="19.95" customHeight="1">
      <c r="A1" s="12" t="s">
        <v>833</v>
      </c>
      <c r="B1" s="12"/>
      <c r="C1" s="359"/>
      <c r="G1" s="83"/>
      <c r="H1" s="352"/>
      <c r="J1" s="83"/>
      <c r="L1" s="67"/>
      <c r="M1" s="25"/>
      <c r="S1" s="13"/>
      <c r="Z1" s="68"/>
      <c r="AA1" s="68"/>
    </row>
    <row r="2" spans="1:27" s="37" customFormat="1" ht="18">
      <c r="A2" s="26" t="str">
        <f>selected_country</f>
        <v>Malawi</v>
      </c>
      <c r="B2" s="26"/>
      <c r="C2" s="360"/>
      <c r="G2" s="84"/>
      <c r="H2" s="353"/>
      <c r="J2" s="84"/>
      <c r="L2" s="70"/>
    </row>
    <row r="5" spans="1:27">
      <c r="A5" s="90"/>
      <c r="B5" s="90"/>
      <c r="C5" s="361"/>
      <c r="G5" s="91"/>
      <c r="H5" s="354"/>
      <c r="J5" s="91"/>
    </row>
    <row r="6" spans="1:27" s="81" customFormat="1">
      <c r="A6" s="321" t="s">
        <v>753</v>
      </c>
      <c r="B6" s="79" t="s">
        <v>59</v>
      </c>
      <c r="C6" s="362" t="s">
        <v>866</v>
      </c>
      <c r="D6" s="80" t="s">
        <v>802</v>
      </c>
      <c r="E6" s="134" t="s">
        <v>865</v>
      </c>
      <c r="F6" s="80" t="s">
        <v>755</v>
      </c>
      <c r="G6" s="80" t="s">
        <v>58</v>
      </c>
      <c r="H6" s="355" t="s">
        <v>867</v>
      </c>
      <c r="I6" s="80" t="s">
        <v>754</v>
      </c>
      <c r="J6" s="80"/>
      <c r="O6" s="82"/>
    </row>
    <row r="7" spans="1:27" s="132" customFormat="1">
      <c r="A7" s="322" t="str">
        <f>List!A2</f>
        <v>Training and Development Costs</v>
      </c>
      <c r="B7" s="130"/>
      <c r="C7" s="363"/>
      <c r="D7" s="131"/>
      <c r="E7" s="131"/>
      <c r="F7" s="131"/>
      <c r="G7" s="131"/>
      <c r="H7" s="356"/>
      <c r="I7" s="131"/>
      <c r="J7" s="131"/>
      <c r="O7" s="133"/>
    </row>
    <row r="8" spans="1:27" s="239" customFormat="1">
      <c r="A8" s="396" t="s">
        <v>911</v>
      </c>
      <c r="B8" s="397"/>
      <c r="C8" s="398">
        <v>50000</v>
      </c>
      <c r="D8" s="397" t="s">
        <v>2</v>
      </c>
      <c r="E8" s="397">
        <v>2021</v>
      </c>
      <c r="F8" s="402">
        <f t="shared" ref="F8:F26" si="0">IF(baseline_year-E8&gt;-1,baseline_year-E8,0)</f>
        <v>0</v>
      </c>
      <c r="G8" s="397" t="s">
        <v>928</v>
      </c>
      <c r="H8" s="403">
        <f>IFERROR(C8*VLOOKUP(F8,Back_Calculations!$D$7:$E$13,2,FALSE),0)</f>
        <v>50000</v>
      </c>
      <c r="I8" s="397" t="s">
        <v>2</v>
      </c>
      <c r="J8" s="93"/>
      <c r="O8" s="240"/>
    </row>
    <row r="9" spans="1:27" s="81" customFormat="1">
      <c r="A9" s="396" t="s">
        <v>912</v>
      </c>
      <c r="B9" s="399"/>
      <c r="C9" s="398">
        <v>70000</v>
      </c>
      <c r="D9" s="397" t="s">
        <v>2</v>
      </c>
      <c r="E9" s="397">
        <v>2021</v>
      </c>
      <c r="F9" s="402">
        <f t="shared" si="0"/>
        <v>0</v>
      </c>
      <c r="G9" s="397" t="s">
        <v>928</v>
      </c>
      <c r="H9" s="403">
        <f>IFERROR(C9*VLOOKUP(F9,Back_Calculations!$D$7:$E$13,2,FALSE),0)</f>
        <v>70000</v>
      </c>
      <c r="I9" s="397" t="s">
        <v>2</v>
      </c>
      <c r="J9" s="93"/>
      <c r="O9" s="82"/>
    </row>
    <row r="10" spans="1:27" s="239" customFormat="1">
      <c r="A10" s="400" t="s">
        <v>913</v>
      </c>
      <c r="B10" s="397"/>
      <c r="C10" s="398">
        <v>50000</v>
      </c>
      <c r="D10" s="397" t="s">
        <v>2</v>
      </c>
      <c r="E10" s="397">
        <v>2021</v>
      </c>
      <c r="F10" s="402">
        <f t="shared" si="0"/>
        <v>0</v>
      </c>
      <c r="G10" s="397" t="s">
        <v>928</v>
      </c>
      <c r="H10" s="403">
        <f>IFERROR(C10*VLOOKUP(F10,Back_Calculations!$D$7:$E$13,2,FALSE),0)</f>
        <v>50000</v>
      </c>
      <c r="I10" s="397" t="s">
        <v>2</v>
      </c>
      <c r="J10" s="93"/>
      <c r="O10" s="240"/>
    </row>
    <row r="11" spans="1:27" s="81" customFormat="1">
      <c r="A11" s="396" t="s">
        <v>915</v>
      </c>
      <c r="B11" s="399"/>
      <c r="C11" s="398">
        <v>50000</v>
      </c>
      <c r="D11" s="397" t="s">
        <v>2</v>
      </c>
      <c r="E11" s="397">
        <v>2021</v>
      </c>
      <c r="F11" s="402">
        <f t="shared" si="0"/>
        <v>0</v>
      </c>
      <c r="G11" s="397" t="s">
        <v>928</v>
      </c>
      <c r="H11" s="403">
        <f>IFERROR(C11*VLOOKUP(F11,Back_Calculations!$D$7:$E$13,2,FALSE),0)</f>
        <v>50000</v>
      </c>
      <c r="I11" s="397" t="s">
        <v>2</v>
      </c>
      <c r="J11" s="93"/>
      <c r="O11" s="82"/>
    </row>
    <row r="12" spans="1:27" s="81" customFormat="1">
      <c r="A12" s="396" t="s">
        <v>916</v>
      </c>
      <c r="B12" s="399"/>
      <c r="C12" s="401">
        <v>50000</v>
      </c>
      <c r="D12" s="397" t="s">
        <v>2</v>
      </c>
      <c r="E12" s="397">
        <v>2021</v>
      </c>
      <c r="F12" s="402">
        <f t="shared" si="0"/>
        <v>0</v>
      </c>
      <c r="G12" s="397" t="s">
        <v>928</v>
      </c>
      <c r="H12" s="403">
        <f>IFERROR(C12*VLOOKUP(F12,Back_Calculations!$D$7:$E$13,2,FALSE),0)</f>
        <v>50000</v>
      </c>
      <c r="I12" s="397" t="s">
        <v>2</v>
      </c>
      <c r="J12" s="93"/>
      <c r="O12" s="82"/>
    </row>
    <row r="13" spans="1:27" s="81" customFormat="1">
      <c r="A13" s="396" t="s">
        <v>917</v>
      </c>
      <c r="B13" s="399"/>
      <c r="C13" s="401">
        <v>50000</v>
      </c>
      <c r="D13" s="397" t="s">
        <v>2</v>
      </c>
      <c r="E13" s="397">
        <v>2021</v>
      </c>
      <c r="F13" s="402">
        <f t="shared" si="0"/>
        <v>0</v>
      </c>
      <c r="G13" s="397" t="s">
        <v>928</v>
      </c>
      <c r="H13" s="403">
        <f>IFERROR(C13*VLOOKUP(F13,Back_Calculations!$D$7:$E$13,2,FALSE),0)</f>
        <v>50000</v>
      </c>
      <c r="I13" s="397" t="s">
        <v>2</v>
      </c>
      <c r="J13" s="93"/>
      <c r="O13" s="82"/>
    </row>
    <row r="14" spans="1:27" s="81" customFormat="1">
      <c r="A14" s="396" t="s">
        <v>918</v>
      </c>
      <c r="B14" s="399"/>
      <c r="C14" s="401">
        <v>50000</v>
      </c>
      <c r="D14" s="397" t="s">
        <v>2</v>
      </c>
      <c r="E14" s="397">
        <v>2021</v>
      </c>
      <c r="F14" s="402">
        <f t="shared" si="0"/>
        <v>0</v>
      </c>
      <c r="G14" s="397" t="s">
        <v>928</v>
      </c>
      <c r="H14" s="403">
        <f>IFERROR(C14*VLOOKUP(F14,Back_Calculations!$D$7:$E$13,2,FALSE),0)</f>
        <v>50000</v>
      </c>
      <c r="I14" s="397" t="s">
        <v>2</v>
      </c>
      <c r="J14" s="93"/>
      <c r="O14" s="82"/>
    </row>
    <row r="15" spans="1:27" s="81" customFormat="1">
      <c r="A15" s="396" t="s">
        <v>919</v>
      </c>
      <c r="B15" s="399"/>
      <c r="C15" s="401">
        <v>50000</v>
      </c>
      <c r="D15" s="397" t="s">
        <v>2</v>
      </c>
      <c r="E15" s="397">
        <v>2021</v>
      </c>
      <c r="F15" s="402">
        <f t="shared" si="0"/>
        <v>0</v>
      </c>
      <c r="G15" s="397" t="s">
        <v>928</v>
      </c>
      <c r="H15" s="403">
        <f>IFERROR(C15*VLOOKUP(F15,Back_Calculations!$D$7:$E$13,2,FALSE),0)</f>
        <v>50000</v>
      </c>
      <c r="I15" s="397" t="s">
        <v>2</v>
      </c>
      <c r="J15" s="93"/>
      <c r="O15" s="82"/>
    </row>
    <row r="16" spans="1:27" s="81" customFormat="1">
      <c r="A16" s="396" t="s">
        <v>914</v>
      </c>
      <c r="B16" s="399"/>
      <c r="C16" s="401">
        <v>50000</v>
      </c>
      <c r="D16" s="397" t="s">
        <v>2</v>
      </c>
      <c r="E16" s="397">
        <v>2021</v>
      </c>
      <c r="F16" s="402">
        <f t="shared" si="0"/>
        <v>0</v>
      </c>
      <c r="G16" s="397" t="s">
        <v>928</v>
      </c>
      <c r="H16" s="403">
        <f>IFERROR(C16*VLOOKUP(F16,Back_Calculations!$D$7:$E$13,2,FALSE),0)</f>
        <v>50000</v>
      </c>
      <c r="I16" s="397" t="s">
        <v>2</v>
      </c>
      <c r="J16" s="93"/>
      <c r="O16" s="82"/>
    </row>
    <row r="17" spans="1:15" s="81" customFormat="1">
      <c r="A17" s="396"/>
      <c r="B17" s="399"/>
      <c r="C17" s="401"/>
      <c r="D17" s="397"/>
      <c r="E17" s="397"/>
      <c r="F17" s="402">
        <f t="shared" si="0"/>
        <v>2021</v>
      </c>
      <c r="G17" s="397"/>
      <c r="H17" s="403">
        <f>IFERROR(C17*VLOOKUP(F17,Back_Calculations!$D$7:$E$13,2,FALSE),0)</f>
        <v>0</v>
      </c>
      <c r="I17" s="397"/>
      <c r="J17" s="93"/>
      <c r="O17" s="82"/>
    </row>
    <row r="18" spans="1:15" s="81" customFormat="1">
      <c r="A18" s="396"/>
      <c r="B18" s="399"/>
      <c r="C18" s="401"/>
      <c r="D18" s="397"/>
      <c r="E18" s="397"/>
      <c r="F18" s="402">
        <f t="shared" si="0"/>
        <v>2021</v>
      </c>
      <c r="G18" s="397"/>
      <c r="H18" s="403">
        <f>IFERROR(C18*VLOOKUP(F18,Back_Calculations!$D$7:$E$13,2,FALSE),0)</f>
        <v>0</v>
      </c>
      <c r="I18" s="397"/>
      <c r="J18" s="93"/>
      <c r="O18" s="82"/>
    </row>
    <row r="19" spans="1:15" s="81" customFormat="1">
      <c r="A19" s="396"/>
      <c r="B19" s="399"/>
      <c r="C19" s="401"/>
      <c r="D19" s="397"/>
      <c r="E19" s="397"/>
      <c r="F19" s="402">
        <f t="shared" si="0"/>
        <v>2021</v>
      </c>
      <c r="G19" s="397"/>
      <c r="H19" s="403">
        <f>IFERROR(C19*VLOOKUP(F19,Back_Calculations!$D$7:$E$13,2,FALSE),0)</f>
        <v>0</v>
      </c>
      <c r="I19" s="397"/>
      <c r="J19" s="93"/>
      <c r="O19" s="82"/>
    </row>
    <row r="20" spans="1:15" s="81" customFormat="1">
      <c r="A20" s="396"/>
      <c r="B20" s="399"/>
      <c r="C20" s="401"/>
      <c r="D20" s="397"/>
      <c r="E20" s="397"/>
      <c r="F20" s="402">
        <f t="shared" si="0"/>
        <v>2021</v>
      </c>
      <c r="G20" s="397"/>
      <c r="H20" s="403">
        <f>IFERROR(C20*VLOOKUP(F20,Back_Calculations!$D$7:$E$13,2,FALSE),0)</f>
        <v>0</v>
      </c>
      <c r="I20" s="397"/>
      <c r="J20" s="93"/>
      <c r="O20" s="82"/>
    </row>
    <row r="21" spans="1:15" s="81" customFormat="1">
      <c r="A21" s="396"/>
      <c r="B21" s="399"/>
      <c r="C21" s="398"/>
      <c r="D21" s="397"/>
      <c r="E21" s="397"/>
      <c r="F21" s="402">
        <f t="shared" si="0"/>
        <v>2021</v>
      </c>
      <c r="G21" s="397"/>
      <c r="H21" s="403">
        <f>IFERROR(C21*VLOOKUP(F21,Back_Calculations!$D$7:$E$13,2,FALSE),0)</f>
        <v>0</v>
      </c>
      <c r="I21" s="397"/>
      <c r="J21" s="93"/>
      <c r="O21" s="82"/>
    </row>
    <row r="22" spans="1:15" s="81" customFormat="1">
      <c r="A22" s="396"/>
      <c r="B22" s="399"/>
      <c r="C22" s="398"/>
      <c r="D22" s="397"/>
      <c r="E22" s="397"/>
      <c r="F22" s="402">
        <f t="shared" si="0"/>
        <v>2021</v>
      </c>
      <c r="G22" s="397"/>
      <c r="H22" s="403">
        <f>IFERROR(C22*VLOOKUP(F22,Back_Calculations!$D$7:$E$13,2,FALSE),0)</f>
        <v>0</v>
      </c>
      <c r="I22" s="397"/>
      <c r="J22" s="93"/>
      <c r="O22" s="82"/>
    </row>
    <row r="23" spans="1:15" s="81" customFormat="1">
      <c r="A23" s="396"/>
      <c r="B23" s="399"/>
      <c r="C23" s="398"/>
      <c r="D23" s="397"/>
      <c r="E23" s="397"/>
      <c r="F23" s="402">
        <f t="shared" si="0"/>
        <v>2021</v>
      </c>
      <c r="G23" s="397"/>
      <c r="H23" s="403">
        <f>IFERROR(C23*VLOOKUP(F23,Back_Calculations!$D$7:$E$13,2,FALSE),0)</f>
        <v>0</v>
      </c>
      <c r="I23" s="397"/>
      <c r="J23" s="93"/>
      <c r="O23" s="82"/>
    </row>
    <row r="24" spans="1:15" s="81" customFormat="1">
      <c r="A24" s="396"/>
      <c r="B24" s="399"/>
      <c r="C24" s="398"/>
      <c r="D24" s="397"/>
      <c r="E24" s="397"/>
      <c r="F24" s="402">
        <f t="shared" si="0"/>
        <v>2021</v>
      </c>
      <c r="G24" s="397"/>
      <c r="H24" s="403">
        <f>IFERROR(C24*VLOOKUP(F24,Back_Calculations!$D$7:$E$13,2,FALSE),0)</f>
        <v>0</v>
      </c>
      <c r="I24" s="397"/>
      <c r="J24" s="93"/>
      <c r="O24" s="82"/>
    </row>
    <row r="25" spans="1:15" s="81" customFormat="1">
      <c r="A25" s="396"/>
      <c r="B25" s="399"/>
      <c r="C25" s="401"/>
      <c r="D25" s="397"/>
      <c r="E25" s="397"/>
      <c r="F25" s="402">
        <f t="shared" si="0"/>
        <v>2021</v>
      </c>
      <c r="G25" s="397"/>
      <c r="H25" s="403">
        <f>IFERROR(C25*VLOOKUP(F25,Back_Calculations!$D$7:$E$13,2,FALSE),0)</f>
        <v>0</v>
      </c>
      <c r="I25" s="397"/>
      <c r="J25" s="93"/>
      <c r="O25" s="82"/>
    </row>
    <row r="26" spans="1:15" s="81" customFormat="1">
      <c r="A26" s="396"/>
      <c r="B26" s="399"/>
      <c r="C26" s="401"/>
      <c r="D26" s="399"/>
      <c r="E26" s="399"/>
      <c r="F26" s="402">
        <f t="shared" si="0"/>
        <v>2021</v>
      </c>
      <c r="G26" s="397"/>
      <c r="H26" s="403">
        <f>IFERROR(C26*VLOOKUP(F26,Back_Calculations!$D$7:$E$13,2,FALSE),0)</f>
        <v>0</v>
      </c>
      <c r="I26" s="399"/>
      <c r="J26" s="93"/>
      <c r="O26" s="82"/>
    </row>
    <row r="27" spans="1:15" s="81" customFormat="1">
      <c r="A27" s="321" t="s">
        <v>753</v>
      </c>
      <c r="B27" s="79" t="s">
        <v>59</v>
      </c>
      <c r="C27" s="362" t="s">
        <v>866</v>
      </c>
      <c r="D27" s="80" t="s">
        <v>802</v>
      </c>
      <c r="E27" s="134" t="s">
        <v>865</v>
      </c>
      <c r="F27" s="80" t="s">
        <v>755</v>
      </c>
      <c r="G27" s="80" t="s">
        <v>58</v>
      </c>
      <c r="H27" s="355" t="s">
        <v>867</v>
      </c>
      <c r="I27" s="80" t="s">
        <v>754</v>
      </c>
      <c r="J27" s="93"/>
      <c r="O27" s="82"/>
    </row>
    <row r="28" spans="1:15" s="132" customFormat="1">
      <c r="A28" s="322" t="str">
        <f>List!A3</f>
        <v>Supervision and Management Costs</v>
      </c>
      <c r="B28" s="130"/>
      <c r="C28" s="363"/>
      <c r="D28" s="131"/>
      <c r="E28" s="131"/>
      <c r="F28" s="131"/>
      <c r="G28" s="131"/>
      <c r="H28" s="356"/>
      <c r="I28" s="131"/>
      <c r="J28" s="131"/>
      <c r="O28" s="133"/>
    </row>
    <row r="29" spans="1:15" s="81" customFormat="1">
      <c r="A29" s="396" t="s">
        <v>905</v>
      </c>
      <c r="B29" s="399"/>
      <c r="C29" s="401">
        <v>50000</v>
      </c>
      <c r="D29" s="397" t="s">
        <v>2</v>
      </c>
      <c r="E29" s="397">
        <v>2021</v>
      </c>
      <c r="F29" s="402">
        <f t="shared" ref="F29:F38" si="1">IF(baseline_year-E29&gt;-1,baseline_year-E29,0)</f>
        <v>0</v>
      </c>
      <c r="G29" s="397" t="s">
        <v>928</v>
      </c>
      <c r="H29" s="403">
        <f>IFERROR(C29*VLOOKUP(F29,Back_Calculations!$D$7:$E$13,2,FALSE),0)</f>
        <v>50000</v>
      </c>
      <c r="I29" s="397" t="s">
        <v>2</v>
      </c>
      <c r="J29" s="93"/>
      <c r="O29" s="82"/>
    </row>
    <row r="30" spans="1:15" s="81" customFormat="1">
      <c r="A30" s="396" t="s">
        <v>920</v>
      </c>
      <c r="B30" s="399"/>
      <c r="C30" s="401">
        <v>50000</v>
      </c>
      <c r="D30" s="397" t="s">
        <v>2</v>
      </c>
      <c r="E30" s="397">
        <v>2021</v>
      </c>
      <c r="F30" s="402">
        <f t="shared" si="1"/>
        <v>0</v>
      </c>
      <c r="G30" s="397" t="s">
        <v>928</v>
      </c>
      <c r="H30" s="403">
        <f>IFERROR(C30*VLOOKUP(F30,Back_Calculations!$D$7:$E$13,2,FALSE),0)</f>
        <v>50000</v>
      </c>
      <c r="I30" s="397" t="s">
        <v>2</v>
      </c>
      <c r="J30" s="93"/>
      <c r="O30" s="82"/>
    </row>
    <row r="31" spans="1:15" s="81" customFormat="1">
      <c r="A31" s="396" t="s">
        <v>921</v>
      </c>
      <c r="B31" s="399"/>
      <c r="C31" s="401">
        <v>50000</v>
      </c>
      <c r="D31" s="397" t="s">
        <v>2</v>
      </c>
      <c r="E31" s="397">
        <v>2021</v>
      </c>
      <c r="F31" s="402">
        <f t="shared" si="1"/>
        <v>0</v>
      </c>
      <c r="G31" s="397" t="s">
        <v>928</v>
      </c>
      <c r="H31" s="403">
        <f>IFERROR(C31*VLOOKUP(F31,Back_Calculations!$D$7:$E$13,2,FALSE),0)</f>
        <v>50000</v>
      </c>
      <c r="I31" s="397" t="s">
        <v>2</v>
      </c>
      <c r="J31" s="93"/>
      <c r="O31" s="82"/>
    </row>
    <row r="32" spans="1:15" s="81" customFormat="1">
      <c r="A32" s="396" t="s">
        <v>922</v>
      </c>
      <c r="B32" s="399"/>
      <c r="C32" s="401">
        <v>50000</v>
      </c>
      <c r="D32" s="397" t="s">
        <v>2</v>
      </c>
      <c r="E32" s="397">
        <v>2021</v>
      </c>
      <c r="F32" s="402">
        <f t="shared" si="1"/>
        <v>0</v>
      </c>
      <c r="G32" s="397" t="s">
        <v>928</v>
      </c>
      <c r="H32" s="403">
        <f>IFERROR(C32*VLOOKUP(F32,Back_Calculations!$D$7:$E$13,2,FALSE),0)</f>
        <v>50000</v>
      </c>
      <c r="I32" s="397" t="s">
        <v>2</v>
      </c>
      <c r="J32" s="93"/>
      <c r="O32" s="82"/>
    </row>
    <row r="33" spans="1:15" s="81" customFormat="1">
      <c r="A33" s="396" t="s">
        <v>923</v>
      </c>
      <c r="B33" s="399"/>
      <c r="C33" s="401">
        <v>50000</v>
      </c>
      <c r="D33" s="397" t="s">
        <v>2</v>
      </c>
      <c r="E33" s="397">
        <v>2021</v>
      </c>
      <c r="F33" s="402">
        <f t="shared" si="1"/>
        <v>0</v>
      </c>
      <c r="G33" s="397" t="s">
        <v>928</v>
      </c>
      <c r="H33" s="403">
        <f>IFERROR(C33*VLOOKUP(F33,Back_Calculations!$D$7:$E$13,2,FALSE),0)</f>
        <v>50000</v>
      </c>
      <c r="I33" s="397" t="s">
        <v>2</v>
      </c>
      <c r="J33" s="93"/>
      <c r="O33" s="82"/>
    </row>
    <row r="34" spans="1:15" s="81" customFormat="1">
      <c r="A34" s="396"/>
      <c r="B34" s="399"/>
      <c r="C34" s="401"/>
      <c r="D34" s="397"/>
      <c r="E34" s="397"/>
      <c r="F34" s="402">
        <f t="shared" si="1"/>
        <v>2021</v>
      </c>
      <c r="G34" s="397"/>
      <c r="H34" s="403">
        <f>IFERROR(C34*VLOOKUP(F34,Back_Calculations!$D$7:$E$13,2,FALSE),0)</f>
        <v>0</v>
      </c>
      <c r="I34" s="397"/>
      <c r="J34" s="93"/>
      <c r="O34" s="82"/>
    </row>
    <row r="35" spans="1:15" s="81" customFormat="1">
      <c r="A35" s="396"/>
      <c r="B35" s="399"/>
      <c r="C35" s="401"/>
      <c r="D35" s="397"/>
      <c r="E35" s="397"/>
      <c r="F35" s="402">
        <f t="shared" si="1"/>
        <v>2021</v>
      </c>
      <c r="G35" s="397"/>
      <c r="H35" s="403">
        <f>IFERROR(C35*VLOOKUP(F35,Back_Calculations!$D$7:$E$13,2,FALSE),0)</f>
        <v>0</v>
      </c>
      <c r="I35" s="397"/>
      <c r="J35" s="93"/>
      <c r="O35" s="82"/>
    </row>
    <row r="36" spans="1:15" s="81" customFormat="1">
      <c r="A36" s="396"/>
      <c r="B36" s="399"/>
      <c r="C36" s="401"/>
      <c r="D36" s="397"/>
      <c r="E36" s="397"/>
      <c r="F36" s="402">
        <f t="shared" si="1"/>
        <v>2021</v>
      </c>
      <c r="G36" s="397"/>
      <c r="H36" s="403">
        <f>IFERROR(C36*VLOOKUP(F36,Back_Calculations!$D$7:$E$13,2,FALSE),0)</f>
        <v>0</v>
      </c>
      <c r="I36" s="397"/>
      <c r="J36" s="93"/>
      <c r="O36" s="82"/>
    </row>
    <row r="37" spans="1:15" s="81" customFormat="1">
      <c r="A37" s="396"/>
      <c r="B37" s="399"/>
      <c r="C37" s="401"/>
      <c r="D37" s="397"/>
      <c r="E37" s="397"/>
      <c r="F37" s="402">
        <f t="shared" si="1"/>
        <v>2021</v>
      </c>
      <c r="G37" s="397"/>
      <c r="H37" s="403">
        <f>IFERROR(C37*VLOOKUP(F37,Back_Calculations!$D$7:$E$13,2,FALSE),0)</f>
        <v>0</v>
      </c>
      <c r="I37" s="397"/>
      <c r="J37" s="93"/>
      <c r="O37" s="82"/>
    </row>
    <row r="38" spans="1:15" s="81" customFormat="1">
      <c r="A38" s="396"/>
      <c r="B38" s="399"/>
      <c r="C38" s="401"/>
      <c r="D38" s="397"/>
      <c r="E38" s="397"/>
      <c r="F38" s="402">
        <f t="shared" si="1"/>
        <v>2021</v>
      </c>
      <c r="G38" s="397"/>
      <c r="H38" s="403">
        <f>IFERROR(C38*VLOOKUP(F38,Back_Calculations!$D$7:$E$13,2,FALSE),0)</f>
        <v>0</v>
      </c>
      <c r="I38" s="397"/>
      <c r="J38" s="93"/>
      <c r="O38" s="82"/>
    </row>
    <row r="39" spans="1:15" s="81" customFormat="1">
      <c r="A39" s="396"/>
      <c r="B39" s="399"/>
      <c r="C39" s="401"/>
      <c r="D39" s="397"/>
      <c r="E39" s="397"/>
      <c r="F39" s="402">
        <f t="shared" ref="F39:F47" si="2">IF(baseline_year-E39&gt;-1,baseline_year-E39,0)</f>
        <v>2021</v>
      </c>
      <c r="G39" s="397"/>
      <c r="H39" s="403">
        <f>IFERROR(C39*VLOOKUP(F39,Back_Calculations!$D$7:$E$13,2,FALSE),0)</f>
        <v>0</v>
      </c>
      <c r="I39" s="397"/>
      <c r="J39" s="93"/>
      <c r="O39" s="82"/>
    </row>
    <row r="40" spans="1:15" s="81" customFormat="1">
      <c r="A40" s="396"/>
      <c r="B40" s="399"/>
      <c r="C40" s="401"/>
      <c r="D40" s="397"/>
      <c r="E40" s="397"/>
      <c r="F40" s="402">
        <f t="shared" si="2"/>
        <v>2021</v>
      </c>
      <c r="G40" s="397"/>
      <c r="H40" s="403">
        <f>IFERROR(C40*VLOOKUP(F40,Back_Calculations!$D$7:$E$13,2,FALSE),0)</f>
        <v>0</v>
      </c>
      <c r="I40" s="397"/>
      <c r="J40" s="93"/>
      <c r="O40" s="82"/>
    </row>
    <row r="41" spans="1:15" s="81" customFormat="1">
      <c r="A41" s="396"/>
      <c r="B41" s="399"/>
      <c r="C41" s="401"/>
      <c r="D41" s="397"/>
      <c r="E41" s="397"/>
      <c r="F41" s="402">
        <f t="shared" si="2"/>
        <v>2021</v>
      </c>
      <c r="G41" s="397"/>
      <c r="H41" s="403">
        <f>IFERROR(C41*VLOOKUP(F41,Back_Calculations!$D$7:$E$13,2,FALSE),0)</f>
        <v>0</v>
      </c>
      <c r="I41" s="397"/>
      <c r="J41" s="93"/>
      <c r="O41" s="82"/>
    </row>
    <row r="42" spans="1:15" s="81" customFormat="1">
      <c r="A42" s="396"/>
      <c r="B42" s="399"/>
      <c r="C42" s="401"/>
      <c r="D42" s="397"/>
      <c r="E42" s="397"/>
      <c r="F42" s="402">
        <f t="shared" si="2"/>
        <v>2021</v>
      </c>
      <c r="G42" s="397"/>
      <c r="H42" s="403">
        <f>IFERROR(C42*VLOOKUP(F42,Back_Calculations!$D$7:$E$13,2,FALSE),0)</f>
        <v>0</v>
      </c>
      <c r="I42" s="397"/>
      <c r="J42" s="93"/>
      <c r="O42" s="82"/>
    </row>
    <row r="43" spans="1:15" s="81" customFormat="1">
      <c r="A43" s="396"/>
      <c r="B43" s="399"/>
      <c r="C43" s="401"/>
      <c r="D43" s="397"/>
      <c r="E43" s="397"/>
      <c r="F43" s="402">
        <f t="shared" si="2"/>
        <v>2021</v>
      </c>
      <c r="G43" s="397"/>
      <c r="H43" s="403">
        <f>IFERROR(C43*VLOOKUP(F43,Back_Calculations!$D$7:$E$13,2,FALSE),0)</f>
        <v>0</v>
      </c>
      <c r="I43" s="397"/>
      <c r="J43" s="93"/>
      <c r="O43" s="82"/>
    </row>
    <row r="44" spans="1:15" s="81" customFormat="1">
      <c r="A44" s="396"/>
      <c r="B44" s="399"/>
      <c r="C44" s="401"/>
      <c r="D44" s="397"/>
      <c r="E44" s="397"/>
      <c r="F44" s="402">
        <f t="shared" si="2"/>
        <v>2021</v>
      </c>
      <c r="G44" s="397"/>
      <c r="H44" s="403">
        <f>IFERROR(C44*VLOOKUP(F44,Back_Calculations!$D$7:$E$13,2,FALSE),0)</f>
        <v>0</v>
      </c>
      <c r="I44" s="397"/>
      <c r="J44" s="93"/>
      <c r="O44" s="82"/>
    </row>
    <row r="45" spans="1:15" s="81" customFormat="1">
      <c r="A45" s="396"/>
      <c r="B45" s="399"/>
      <c r="C45" s="401"/>
      <c r="D45" s="397"/>
      <c r="E45" s="397"/>
      <c r="F45" s="402">
        <f t="shared" si="2"/>
        <v>2021</v>
      </c>
      <c r="G45" s="397"/>
      <c r="H45" s="403">
        <f>IFERROR(C45*VLOOKUP(F45,Back_Calculations!$D$7:$E$13,2,FALSE),0)</f>
        <v>0</v>
      </c>
      <c r="I45" s="397"/>
      <c r="J45" s="93"/>
      <c r="O45" s="82"/>
    </row>
    <row r="46" spans="1:15" s="81" customFormat="1">
      <c r="A46" s="396"/>
      <c r="B46" s="399"/>
      <c r="C46" s="401"/>
      <c r="D46" s="397"/>
      <c r="E46" s="397"/>
      <c r="F46" s="402">
        <f t="shared" si="2"/>
        <v>2021</v>
      </c>
      <c r="G46" s="397"/>
      <c r="H46" s="403">
        <f>IFERROR(C46*VLOOKUP(F46,Back_Calculations!$D$7:$E$13,2,FALSE),0)</f>
        <v>0</v>
      </c>
      <c r="I46" s="397"/>
      <c r="J46" s="93"/>
      <c r="O46" s="82"/>
    </row>
    <row r="47" spans="1:15" s="81" customFormat="1">
      <c r="A47" s="396"/>
      <c r="B47" s="399"/>
      <c r="C47" s="401"/>
      <c r="D47" s="397"/>
      <c r="E47" s="397"/>
      <c r="F47" s="402">
        <f t="shared" si="2"/>
        <v>2021</v>
      </c>
      <c r="G47" s="397"/>
      <c r="H47" s="403">
        <f>IFERROR(C47*VLOOKUP(F47,Back_Calculations!$D$7:$E$13,2,FALSE),0)</f>
        <v>0</v>
      </c>
      <c r="I47" s="397"/>
      <c r="J47" s="93"/>
      <c r="O47" s="82"/>
    </row>
    <row r="48" spans="1:15" s="81" customFormat="1">
      <c r="A48" s="321" t="s">
        <v>753</v>
      </c>
      <c r="B48" s="79" t="s">
        <v>59</v>
      </c>
      <c r="C48" s="362" t="s">
        <v>866</v>
      </c>
      <c r="D48" s="80" t="s">
        <v>802</v>
      </c>
      <c r="E48" s="134" t="s">
        <v>865</v>
      </c>
      <c r="F48" s="80" t="s">
        <v>755</v>
      </c>
      <c r="G48" s="80" t="s">
        <v>58</v>
      </c>
      <c r="H48" s="355" t="s">
        <v>867</v>
      </c>
      <c r="I48" s="80" t="s">
        <v>754</v>
      </c>
      <c r="J48" s="93"/>
      <c r="O48" s="82"/>
    </row>
    <row r="49" spans="1:15" s="132" customFormat="1">
      <c r="A49" s="322" t="str">
        <f>List!A4</f>
        <v>Other Recurrent Costs</v>
      </c>
      <c r="B49" s="130"/>
      <c r="C49" s="363"/>
      <c r="D49" s="131"/>
      <c r="E49" s="131"/>
      <c r="F49" s="131"/>
      <c r="G49" s="131"/>
      <c r="H49" s="356"/>
      <c r="I49" s="131"/>
      <c r="J49" s="131"/>
      <c r="O49" s="133"/>
    </row>
    <row r="50" spans="1:15" s="81" customFormat="1">
      <c r="A50" s="396" t="s">
        <v>924</v>
      </c>
      <c r="B50" s="399" t="s">
        <v>924</v>
      </c>
      <c r="C50" s="401">
        <v>250000</v>
      </c>
      <c r="D50" s="397" t="s">
        <v>43</v>
      </c>
      <c r="E50" s="397">
        <v>2021</v>
      </c>
      <c r="F50" s="402">
        <f t="shared" ref="F50:F67" si="3">IF(baseline_year-E50&gt;-1,baseline_year-E50,0)</f>
        <v>0</v>
      </c>
      <c r="G50" s="397" t="s">
        <v>928</v>
      </c>
      <c r="H50" s="403">
        <f>IFERROR(C50*VLOOKUP(F50,Back_Calculations!$D$7:$E$13,2,FALSE),0)</f>
        <v>250000</v>
      </c>
      <c r="I50" s="397" t="s">
        <v>43</v>
      </c>
      <c r="J50" s="93"/>
      <c r="O50" s="82"/>
    </row>
    <row r="51" spans="1:15" s="81" customFormat="1">
      <c r="A51" s="396" t="s">
        <v>925</v>
      </c>
      <c r="B51" s="399" t="s">
        <v>929</v>
      </c>
      <c r="C51" s="401">
        <v>28000</v>
      </c>
      <c r="D51" s="397" t="s">
        <v>2</v>
      </c>
      <c r="E51" s="397">
        <v>2021</v>
      </c>
      <c r="F51" s="402">
        <f t="shared" si="3"/>
        <v>0</v>
      </c>
      <c r="G51" s="397" t="s">
        <v>928</v>
      </c>
      <c r="H51" s="403">
        <f>IFERROR(C51*VLOOKUP(F51,Back_Calculations!$D$7:$E$13,2,FALSE),0)</f>
        <v>28000</v>
      </c>
      <c r="I51" s="397" t="s">
        <v>2</v>
      </c>
      <c r="J51" s="93"/>
      <c r="O51" s="82"/>
    </row>
    <row r="52" spans="1:15" s="81" customFormat="1">
      <c r="A52" s="396" t="s">
        <v>926</v>
      </c>
      <c r="B52" s="399"/>
      <c r="C52" s="401">
        <v>3000</v>
      </c>
      <c r="D52" s="397" t="s">
        <v>14</v>
      </c>
      <c r="E52" s="397">
        <v>2021</v>
      </c>
      <c r="F52" s="402">
        <f t="shared" si="3"/>
        <v>0</v>
      </c>
      <c r="G52" s="397" t="s">
        <v>928</v>
      </c>
      <c r="H52" s="403">
        <f>IFERROR(C52*VLOOKUP(F52,Back_Calculations!$D$7:$E$13,2,FALSE),0)</f>
        <v>3000</v>
      </c>
      <c r="I52" s="397" t="s">
        <v>14</v>
      </c>
      <c r="J52" s="93"/>
      <c r="O52" s="82"/>
    </row>
    <row r="53" spans="1:15" s="81" customFormat="1">
      <c r="A53" s="396" t="s">
        <v>927</v>
      </c>
      <c r="B53" s="399" t="s">
        <v>930</v>
      </c>
      <c r="C53" s="401">
        <v>1000000</v>
      </c>
      <c r="D53" s="397" t="s">
        <v>21</v>
      </c>
      <c r="E53" s="397">
        <v>2021</v>
      </c>
      <c r="F53" s="402">
        <f t="shared" si="3"/>
        <v>0</v>
      </c>
      <c r="G53" s="397" t="s">
        <v>928</v>
      </c>
      <c r="H53" s="403">
        <f>IFERROR(C53*VLOOKUP(F53,Back_Calculations!$D$7:$E$13,2,FALSE),0)</f>
        <v>1000000</v>
      </c>
      <c r="I53" s="397" t="s">
        <v>8</v>
      </c>
      <c r="J53" s="93"/>
      <c r="O53" s="82"/>
    </row>
    <row r="54" spans="1:15" s="81" customFormat="1">
      <c r="A54" s="396"/>
      <c r="B54" s="399"/>
      <c r="C54" s="401"/>
      <c r="D54" s="397"/>
      <c r="E54" s="397">
        <v>2021</v>
      </c>
      <c r="F54" s="402">
        <f t="shared" si="3"/>
        <v>0</v>
      </c>
      <c r="G54" s="397" t="s">
        <v>928</v>
      </c>
      <c r="H54" s="403">
        <f>IFERROR(C54*VLOOKUP(F54,Back_Calculations!$D$7:$E$13,2,FALSE),0)</f>
        <v>0</v>
      </c>
      <c r="I54" s="397" t="s">
        <v>21</v>
      </c>
      <c r="J54" s="93"/>
      <c r="O54" s="82"/>
    </row>
    <row r="55" spans="1:15" s="81" customFormat="1">
      <c r="A55" s="396"/>
      <c r="B55" s="399"/>
      <c r="C55" s="401"/>
      <c r="D55" s="397"/>
      <c r="E55" s="397"/>
      <c r="F55" s="402">
        <f t="shared" si="3"/>
        <v>2021</v>
      </c>
      <c r="G55" s="397"/>
      <c r="H55" s="403">
        <f>IFERROR(C55*VLOOKUP(F55,Back_Calculations!$D$7:$E$13,2,FALSE),0)</f>
        <v>0</v>
      </c>
      <c r="I55" s="397"/>
      <c r="J55" s="93"/>
      <c r="O55" s="82"/>
    </row>
    <row r="56" spans="1:15" s="81" customFormat="1">
      <c r="A56" s="396"/>
      <c r="B56" s="399"/>
      <c r="C56" s="401"/>
      <c r="D56" s="397"/>
      <c r="E56" s="397"/>
      <c r="F56" s="402">
        <f t="shared" si="3"/>
        <v>2021</v>
      </c>
      <c r="G56" s="397"/>
      <c r="H56" s="403">
        <f>IFERROR(C56*VLOOKUP(F56,Back_Calculations!$D$7:$E$13,2,FALSE),0)</f>
        <v>0</v>
      </c>
      <c r="I56" s="397"/>
      <c r="J56" s="93"/>
      <c r="O56" s="82"/>
    </row>
    <row r="57" spans="1:15" s="81" customFormat="1">
      <c r="A57" s="396"/>
      <c r="B57" s="399"/>
      <c r="C57" s="401"/>
      <c r="D57" s="397"/>
      <c r="E57" s="397"/>
      <c r="F57" s="402">
        <f t="shared" si="3"/>
        <v>2021</v>
      </c>
      <c r="G57" s="397"/>
      <c r="H57" s="403">
        <f>IFERROR(C57*VLOOKUP(F57,Back_Calculations!$D$7:$E$13,2,FALSE),0)</f>
        <v>0</v>
      </c>
      <c r="I57" s="397"/>
      <c r="J57" s="93"/>
      <c r="O57" s="82"/>
    </row>
    <row r="58" spans="1:15" s="81" customFormat="1">
      <c r="A58" s="396"/>
      <c r="B58" s="399"/>
      <c r="C58" s="401"/>
      <c r="D58" s="397"/>
      <c r="E58" s="397"/>
      <c r="F58" s="402">
        <f t="shared" si="3"/>
        <v>2021</v>
      </c>
      <c r="G58" s="397"/>
      <c r="H58" s="403">
        <f>IFERROR(C58*VLOOKUP(F58,Back_Calculations!$D$7:$E$13,2,FALSE),0)</f>
        <v>0</v>
      </c>
      <c r="I58" s="397"/>
      <c r="J58" s="93"/>
      <c r="O58" s="82"/>
    </row>
    <row r="59" spans="1:15" s="81" customFormat="1">
      <c r="A59" s="396"/>
      <c r="B59" s="399"/>
      <c r="C59" s="401"/>
      <c r="D59" s="397"/>
      <c r="E59" s="397"/>
      <c r="F59" s="402">
        <f t="shared" si="3"/>
        <v>2021</v>
      </c>
      <c r="G59" s="397"/>
      <c r="H59" s="403">
        <f>IFERROR(C59*VLOOKUP(F59,Back_Calculations!$D$7:$E$13,2,FALSE),0)</f>
        <v>0</v>
      </c>
      <c r="I59" s="397"/>
      <c r="J59" s="93"/>
      <c r="O59" s="82"/>
    </row>
    <row r="60" spans="1:15" s="81" customFormat="1">
      <c r="A60" s="396"/>
      <c r="B60" s="399"/>
      <c r="C60" s="401"/>
      <c r="D60" s="397"/>
      <c r="E60" s="397"/>
      <c r="F60" s="402">
        <f t="shared" si="3"/>
        <v>2021</v>
      </c>
      <c r="G60" s="397"/>
      <c r="H60" s="403">
        <f>IFERROR(C60*VLOOKUP(F60,Back_Calculations!$D$7:$E$13,2,FALSE),0)</f>
        <v>0</v>
      </c>
      <c r="I60" s="397"/>
      <c r="J60" s="93"/>
      <c r="O60" s="82"/>
    </row>
    <row r="61" spans="1:15" s="81" customFormat="1">
      <c r="A61" s="396"/>
      <c r="B61" s="399"/>
      <c r="C61" s="401"/>
      <c r="D61" s="397"/>
      <c r="E61" s="397"/>
      <c r="F61" s="402">
        <f t="shared" si="3"/>
        <v>2021</v>
      </c>
      <c r="G61" s="397"/>
      <c r="H61" s="403">
        <f>IFERROR(C61*VLOOKUP(F61,Back_Calculations!$D$7:$E$13,2,FALSE),0)</f>
        <v>0</v>
      </c>
      <c r="I61" s="397"/>
      <c r="J61" s="93"/>
      <c r="O61" s="82"/>
    </row>
    <row r="62" spans="1:15" s="81" customFormat="1">
      <c r="A62" s="396"/>
      <c r="B62" s="399"/>
      <c r="C62" s="401"/>
      <c r="D62" s="397"/>
      <c r="E62" s="397"/>
      <c r="F62" s="402">
        <f t="shared" si="3"/>
        <v>2021</v>
      </c>
      <c r="G62" s="397"/>
      <c r="H62" s="403">
        <f>IFERROR(C62*VLOOKUP(F62,Back_Calculations!$D$7:$E$13,2,FALSE),0)</f>
        <v>0</v>
      </c>
      <c r="I62" s="397"/>
      <c r="J62" s="93"/>
      <c r="O62" s="82"/>
    </row>
    <row r="63" spans="1:15" s="81" customFormat="1">
      <c r="A63" s="396"/>
      <c r="B63" s="399"/>
      <c r="C63" s="401"/>
      <c r="D63" s="397"/>
      <c r="E63" s="397"/>
      <c r="F63" s="402">
        <f t="shared" si="3"/>
        <v>2021</v>
      </c>
      <c r="G63" s="397"/>
      <c r="H63" s="403">
        <f>IFERROR(C63*VLOOKUP(F63,Back_Calculations!$D$7:$E$13,2,FALSE),0)</f>
        <v>0</v>
      </c>
      <c r="I63" s="397"/>
      <c r="J63" s="93"/>
      <c r="O63" s="82"/>
    </row>
    <row r="64" spans="1:15" s="81" customFormat="1">
      <c r="A64" s="396"/>
      <c r="B64" s="399"/>
      <c r="C64" s="401"/>
      <c r="D64" s="397"/>
      <c r="E64" s="397"/>
      <c r="F64" s="402">
        <f t="shared" si="3"/>
        <v>2021</v>
      </c>
      <c r="G64" s="397"/>
      <c r="H64" s="403">
        <f>IFERROR(C64*VLOOKUP(F64,Back_Calculations!$D$7:$E$13,2,FALSE),0)</f>
        <v>0</v>
      </c>
      <c r="I64" s="397"/>
      <c r="J64" s="93"/>
      <c r="O64" s="82"/>
    </row>
    <row r="65" spans="1:15" s="81" customFormat="1">
      <c r="A65" s="396"/>
      <c r="B65" s="399"/>
      <c r="C65" s="401"/>
      <c r="D65" s="397"/>
      <c r="E65" s="397"/>
      <c r="F65" s="402">
        <f t="shared" si="3"/>
        <v>2021</v>
      </c>
      <c r="G65" s="397"/>
      <c r="H65" s="403">
        <f>IFERROR(C65*VLOOKUP(F65,Back_Calculations!$D$7:$E$13,2,FALSE),0)</f>
        <v>0</v>
      </c>
      <c r="I65" s="397"/>
      <c r="J65" s="93"/>
      <c r="O65" s="82"/>
    </row>
    <row r="66" spans="1:15" s="81" customFormat="1">
      <c r="A66" s="396"/>
      <c r="B66" s="399"/>
      <c r="C66" s="401"/>
      <c r="D66" s="397"/>
      <c r="E66" s="397"/>
      <c r="F66" s="402">
        <f t="shared" si="3"/>
        <v>2021</v>
      </c>
      <c r="G66" s="397"/>
      <c r="H66" s="403">
        <f>IFERROR(C66*VLOOKUP(F66,Back_Calculations!$D$7:$E$13,2,FALSE),0)</f>
        <v>0</v>
      </c>
      <c r="I66" s="397"/>
      <c r="J66" s="93"/>
      <c r="O66" s="82"/>
    </row>
    <row r="67" spans="1:15" s="81" customFormat="1">
      <c r="A67" s="396"/>
      <c r="B67" s="399"/>
      <c r="C67" s="401"/>
      <c r="D67" s="397"/>
      <c r="E67" s="397"/>
      <c r="F67" s="402">
        <f t="shared" si="3"/>
        <v>2021</v>
      </c>
      <c r="G67" s="397"/>
      <c r="H67" s="403">
        <f>IFERROR(C67*VLOOKUP(F67,Back_Calculations!$D$7:$E$13,2,FALSE),0)</f>
        <v>0</v>
      </c>
      <c r="I67" s="397"/>
      <c r="J67" s="93"/>
      <c r="O67" s="82"/>
    </row>
    <row r="68" spans="1:15" s="81" customFormat="1">
      <c r="A68" s="321" t="s">
        <v>753</v>
      </c>
      <c r="B68" s="79" t="s">
        <v>59</v>
      </c>
      <c r="C68" s="362" t="s">
        <v>866</v>
      </c>
      <c r="D68" s="80" t="s">
        <v>802</v>
      </c>
      <c r="E68" s="134" t="s">
        <v>865</v>
      </c>
      <c r="F68" s="80" t="s">
        <v>755</v>
      </c>
      <c r="G68" s="80" t="s">
        <v>58</v>
      </c>
      <c r="H68" s="355" t="s">
        <v>867</v>
      </c>
      <c r="I68" s="80" t="s">
        <v>754</v>
      </c>
      <c r="J68" s="93"/>
      <c r="O68" s="82"/>
    </row>
    <row r="69" spans="1:15" s="132" customFormat="1">
      <c r="A69" s="322" t="str">
        <f>List!A5</f>
        <v>Staff Costs</v>
      </c>
      <c r="B69" s="130"/>
      <c r="C69" s="363"/>
      <c r="D69" s="131"/>
      <c r="E69" s="131"/>
      <c r="F69" s="131"/>
      <c r="G69" s="131"/>
      <c r="H69" s="356"/>
      <c r="I69" s="131"/>
      <c r="J69" s="131"/>
      <c r="O69" s="133"/>
    </row>
    <row r="70" spans="1:15" s="81" customFormat="1">
      <c r="A70" s="396" t="s">
        <v>932</v>
      </c>
      <c r="B70" s="397"/>
      <c r="C70" s="401">
        <v>5900000</v>
      </c>
      <c r="D70" s="397" t="s">
        <v>40</v>
      </c>
      <c r="E70" s="397">
        <v>2021</v>
      </c>
      <c r="F70" s="402">
        <f t="shared" ref="F70:F82" si="4">IF(baseline_year-E70&gt;-1,baseline_year-E70,0)</f>
        <v>0</v>
      </c>
      <c r="G70" s="397" t="s">
        <v>933</v>
      </c>
      <c r="H70" s="403">
        <f>IFERROR(C70*VLOOKUP(F70,Back_Calculations!$D$7:$E$13,2,FALSE),0)</f>
        <v>5900000</v>
      </c>
      <c r="I70" s="397" t="s">
        <v>40</v>
      </c>
      <c r="J70" s="93"/>
      <c r="O70" s="82"/>
    </row>
    <row r="71" spans="1:15" s="81" customFormat="1">
      <c r="A71" s="396"/>
      <c r="B71" s="399"/>
      <c r="C71" s="401"/>
      <c r="D71" s="397"/>
      <c r="E71" s="397"/>
      <c r="F71" s="402">
        <f t="shared" si="4"/>
        <v>2021</v>
      </c>
      <c r="G71" s="397"/>
      <c r="H71" s="403">
        <f>IFERROR(C71*VLOOKUP(F71,Back_Calculations!$D$7:$E$13,2,FALSE),0)</f>
        <v>0</v>
      </c>
      <c r="I71" s="397"/>
      <c r="J71" s="93"/>
      <c r="O71" s="82"/>
    </row>
    <row r="72" spans="1:15" s="81" customFormat="1">
      <c r="A72" s="396"/>
      <c r="B72" s="399"/>
      <c r="C72" s="401"/>
      <c r="D72" s="397"/>
      <c r="E72" s="397"/>
      <c r="F72" s="402">
        <f t="shared" si="4"/>
        <v>2021</v>
      </c>
      <c r="G72" s="397"/>
      <c r="H72" s="403">
        <f>IFERROR(C72*VLOOKUP(F72,Back_Calculations!$D$7:$E$13,2,FALSE),0)</f>
        <v>0</v>
      </c>
      <c r="I72" s="397"/>
      <c r="J72" s="93"/>
      <c r="O72" s="82"/>
    </row>
    <row r="73" spans="1:15" s="81" customFormat="1">
      <c r="A73" s="396"/>
      <c r="B73" s="399"/>
      <c r="C73" s="401"/>
      <c r="D73" s="397"/>
      <c r="E73" s="397"/>
      <c r="F73" s="402">
        <f t="shared" si="4"/>
        <v>2021</v>
      </c>
      <c r="G73" s="397"/>
      <c r="H73" s="403">
        <f>IFERROR(C73*VLOOKUP(F73,Back_Calculations!$D$7:$E$13,2,FALSE),0)</f>
        <v>0</v>
      </c>
      <c r="I73" s="397"/>
      <c r="J73" s="93"/>
      <c r="O73" s="82"/>
    </row>
    <row r="74" spans="1:15" s="81" customFormat="1">
      <c r="A74" s="396"/>
      <c r="B74" s="399"/>
      <c r="C74" s="401"/>
      <c r="D74" s="397"/>
      <c r="E74" s="397"/>
      <c r="F74" s="402">
        <f t="shared" si="4"/>
        <v>2021</v>
      </c>
      <c r="G74" s="397"/>
      <c r="H74" s="403">
        <f>IFERROR(C74*VLOOKUP(F74,Back_Calculations!$D$7:$E$13,2,FALSE),0)</f>
        <v>0</v>
      </c>
      <c r="I74" s="397"/>
      <c r="J74" s="93"/>
      <c r="O74" s="82"/>
    </row>
    <row r="75" spans="1:15" s="81" customFormat="1">
      <c r="A75" s="396"/>
      <c r="B75" s="399"/>
      <c r="C75" s="401"/>
      <c r="D75" s="397"/>
      <c r="E75" s="397"/>
      <c r="F75" s="402">
        <f t="shared" si="4"/>
        <v>2021</v>
      </c>
      <c r="G75" s="397"/>
      <c r="H75" s="403">
        <f>IFERROR(C75*VLOOKUP(F75,Back_Calculations!$D$7:$E$13,2,FALSE),0)</f>
        <v>0</v>
      </c>
      <c r="I75" s="397"/>
      <c r="J75" s="93"/>
      <c r="O75" s="82"/>
    </row>
    <row r="76" spans="1:15" s="81" customFormat="1">
      <c r="A76" s="396"/>
      <c r="B76" s="399"/>
      <c r="C76" s="401"/>
      <c r="D76" s="397"/>
      <c r="E76" s="397"/>
      <c r="F76" s="402">
        <f t="shared" si="4"/>
        <v>2021</v>
      </c>
      <c r="G76" s="397"/>
      <c r="H76" s="403">
        <f>IFERROR(C76*VLOOKUP(F76,Back_Calculations!$D$7:$E$13,2,FALSE),0)</f>
        <v>0</v>
      </c>
      <c r="I76" s="397"/>
      <c r="J76" s="93"/>
      <c r="O76" s="82"/>
    </row>
    <row r="77" spans="1:15" s="81" customFormat="1">
      <c r="A77" s="396"/>
      <c r="B77" s="399"/>
      <c r="C77" s="401"/>
      <c r="D77" s="397"/>
      <c r="E77" s="397"/>
      <c r="F77" s="402">
        <f t="shared" si="4"/>
        <v>2021</v>
      </c>
      <c r="G77" s="397"/>
      <c r="H77" s="403">
        <f>IFERROR(C77*VLOOKUP(F77,Back_Calculations!$D$7:$E$13,2,FALSE),0)</f>
        <v>0</v>
      </c>
      <c r="I77" s="397"/>
      <c r="J77" s="93"/>
      <c r="O77" s="82"/>
    </row>
    <row r="78" spans="1:15" s="81" customFormat="1">
      <c r="A78" s="396"/>
      <c r="B78" s="399"/>
      <c r="C78" s="401"/>
      <c r="D78" s="397"/>
      <c r="E78" s="397"/>
      <c r="F78" s="402">
        <f t="shared" si="4"/>
        <v>2021</v>
      </c>
      <c r="G78" s="397"/>
      <c r="H78" s="403">
        <f>IFERROR(C78*VLOOKUP(F78,Back_Calculations!$D$7:$E$13,2,FALSE),0)</f>
        <v>0</v>
      </c>
      <c r="I78" s="397"/>
      <c r="J78" s="93"/>
      <c r="O78" s="82"/>
    </row>
    <row r="79" spans="1:15" s="81" customFormat="1">
      <c r="A79" s="396"/>
      <c r="B79" s="399"/>
      <c r="C79" s="401"/>
      <c r="D79" s="397"/>
      <c r="E79" s="397"/>
      <c r="F79" s="402">
        <f t="shared" si="4"/>
        <v>2021</v>
      </c>
      <c r="G79" s="397"/>
      <c r="H79" s="403">
        <f>IFERROR(C79*VLOOKUP(F79,Back_Calculations!$D$7:$E$13,2,FALSE),0)</f>
        <v>0</v>
      </c>
      <c r="I79" s="397"/>
      <c r="J79" s="93"/>
      <c r="O79" s="82"/>
    </row>
    <row r="80" spans="1:15" s="81" customFormat="1">
      <c r="A80" s="396"/>
      <c r="B80" s="399"/>
      <c r="C80" s="401"/>
      <c r="D80" s="397"/>
      <c r="E80" s="397"/>
      <c r="F80" s="402">
        <f t="shared" si="4"/>
        <v>2021</v>
      </c>
      <c r="G80" s="397"/>
      <c r="H80" s="403">
        <f>IFERROR(C80*VLOOKUP(F80,Back_Calculations!$D$7:$E$13,2,FALSE),0)</f>
        <v>0</v>
      </c>
      <c r="I80" s="397"/>
      <c r="J80" s="93"/>
      <c r="O80" s="82"/>
    </row>
    <row r="81" spans="1:15" s="81" customFormat="1">
      <c r="A81" s="396"/>
      <c r="B81" s="399"/>
      <c r="C81" s="401"/>
      <c r="D81" s="397"/>
      <c r="E81" s="397"/>
      <c r="F81" s="402">
        <f t="shared" si="4"/>
        <v>2021</v>
      </c>
      <c r="G81" s="397"/>
      <c r="H81" s="403">
        <f>IFERROR(C81*VLOOKUP(F81,Back_Calculations!$D$7:$E$13,2,FALSE),0)</f>
        <v>0</v>
      </c>
      <c r="I81" s="397"/>
      <c r="J81" s="93"/>
      <c r="O81" s="82"/>
    </row>
    <row r="82" spans="1:15" s="81" customFormat="1">
      <c r="A82" s="396"/>
      <c r="B82" s="399"/>
      <c r="C82" s="401"/>
      <c r="D82" s="397"/>
      <c r="E82" s="397"/>
      <c r="F82" s="402">
        <f t="shared" si="4"/>
        <v>2021</v>
      </c>
      <c r="G82" s="397"/>
      <c r="H82" s="403">
        <f>IFERROR(C82*VLOOKUP(F82,Back_Calculations!$D$7:$E$13,2,FALSE),0)</f>
        <v>0</v>
      </c>
      <c r="I82" s="397"/>
      <c r="J82" s="93"/>
      <c r="O82" s="82"/>
    </row>
    <row r="83" spans="1:15" s="81" customFormat="1">
      <c r="A83" s="321" t="s">
        <v>753</v>
      </c>
      <c r="B83" s="79" t="s">
        <v>59</v>
      </c>
      <c r="C83" s="362" t="s">
        <v>866</v>
      </c>
      <c r="D83" s="80" t="s">
        <v>802</v>
      </c>
      <c r="E83" s="134" t="s">
        <v>865</v>
      </c>
      <c r="F83" s="80" t="s">
        <v>755</v>
      </c>
      <c r="G83" s="80" t="s">
        <v>58</v>
      </c>
      <c r="H83" s="355" t="s">
        <v>867</v>
      </c>
      <c r="I83" s="80" t="s">
        <v>754</v>
      </c>
      <c r="J83" s="93"/>
      <c r="O83" s="82"/>
    </row>
    <row r="84" spans="1:15" s="132" customFormat="1">
      <c r="A84" s="322" t="str">
        <f>List!A6</f>
        <v>Cost Category5</v>
      </c>
      <c r="B84" s="130"/>
      <c r="C84" s="363"/>
      <c r="D84" s="131"/>
      <c r="E84" s="131"/>
      <c r="F84" s="131"/>
      <c r="G84" s="131"/>
      <c r="H84" s="356"/>
      <c r="I84" s="131"/>
      <c r="J84" s="131"/>
      <c r="O84" s="133"/>
    </row>
    <row r="85" spans="1:15" s="81" customFormat="1">
      <c r="A85" s="396"/>
      <c r="B85" s="399"/>
      <c r="C85" s="401"/>
      <c r="D85" s="397"/>
      <c r="E85" s="397"/>
      <c r="F85" s="402">
        <f t="shared" ref="F85:F104" si="5">IF(baseline_year-E85&gt;-1,baseline_year-E85,0)</f>
        <v>2021</v>
      </c>
      <c r="G85" s="397"/>
      <c r="H85" s="403">
        <f>IFERROR(C85*VLOOKUP(F85,Back_Calculations!$D$7:$E$13,2,FALSE),0)</f>
        <v>0</v>
      </c>
      <c r="I85" s="397"/>
      <c r="J85" s="93"/>
      <c r="O85" s="82"/>
    </row>
    <row r="86" spans="1:15" s="81" customFormat="1">
      <c r="A86" s="396"/>
      <c r="B86" s="399"/>
      <c r="C86" s="401"/>
      <c r="D86" s="397"/>
      <c r="E86" s="397"/>
      <c r="F86" s="402">
        <f t="shared" si="5"/>
        <v>2021</v>
      </c>
      <c r="G86" s="397"/>
      <c r="H86" s="403">
        <f>IFERROR(C86*VLOOKUP(F86,Back_Calculations!$D$7:$E$13,2,FALSE),0)</f>
        <v>0</v>
      </c>
      <c r="I86" s="397"/>
      <c r="J86" s="93"/>
      <c r="O86" s="82"/>
    </row>
    <row r="87" spans="1:15" s="81" customFormat="1">
      <c r="A87" s="396"/>
      <c r="B87" s="404"/>
      <c r="C87" s="405"/>
      <c r="D87" s="396"/>
      <c r="E87" s="396"/>
      <c r="F87" s="402">
        <f t="shared" ref="F87:F96" si="6">IF(baseline_year-E87&gt;-1,baseline_year-E87,0)</f>
        <v>2021</v>
      </c>
      <c r="G87" s="397"/>
      <c r="H87" s="403">
        <f>IFERROR(C87*VLOOKUP(F87,Back_Calculations!$D$7:$E$13,2,FALSE),0)</f>
        <v>0</v>
      </c>
      <c r="I87" s="396"/>
      <c r="J87" s="93"/>
      <c r="O87" s="82"/>
    </row>
    <row r="88" spans="1:15" s="81" customFormat="1">
      <c r="A88" s="396"/>
      <c r="B88" s="404"/>
      <c r="C88" s="405"/>
      <c r="D88" s="396"/>
      <c r="E88" s="396"/>
      <c r="F88" s="402">
        <f t="shared" si="6"/>
        <v>2021</v>
      </c>
      <c r="G88" s="397"/>
      <c r="H88" s="403">
        <f>IFERROR(C88*VLOOKUP(F88,Back_Calculations!$D$7:$E$13,2,FALSE),0)</f>
        <v>0</v>
      </c>
      <c r="I88" s="396"/>
      <c r="J88" s="93"/>
      <c r="O88" s="82"/>
    </row>
    <row r="89" spans="1:15" s="81" customFormat="1">
      <c r="A89" s="396"/>
      <c r="B89" s="404"/>
      <c r="C89" s="405"/>
      <c r="D89" s="396"/>
      <c r="E89" s="396"/>
      <c r="F89" s="402">
        <f t="shared" si="6"/>
        <v>2021</v>
      </c>
      <c r="G89" s="397"/>
      <c r="H89" s="403">
        <f>IFERROR(C89*VLOOKUP(F89,Back_Calculations!$D$7:$E$13,2,FALSE),0)</f>
        <v>0</v>
      </c>
      <c r="I89" s="396"/>
      <c r="J89" s="93"/>
      <c r="O89" s="82"/>
    </row>
    <row r="90" spans="1:15" s="81" customFormat="1">
      <c r="A90" s="396"/>
      <c r="B90" s="404"/>
      <c r="C90" s="405"/>
      <c r="D90" s="396"/>
      <c r="E90" s="396"/>
      <c r="F90" s="402">
        <f t="shared" si="6"/>
        <v>2021</v>
      </c>
      <c r="G90" s="397"/>
      <c r="H90" s="403">
        <f>IFERROR(C90*VLOOKUP(F90,Back_Calculations!$D$7:$E$13,2,FALSE),0)</f>
        <v>0</v>
      </c>
      <c r="I90" s="396"/>
      <c r="J90" s="93"/>
      <c r="O90" s="82"/>
    </row>
    <row r="91" spans="1:15" s="81" customFormat="1">
      <c r="A91" s="396"/>
      <c r="B91" s="404"/>
      <c r="C91" s="405"/>
      <c r="D91" s="396"/>
      <c r="E91" s="396"/>
      <c r="F91" s="402">
        <f t="shared" si="6"/>
        <v>2021</v>
      </c>
      <c r="G91" s="397"/>
      <c r="H91" s="403">
        <f>IFERROR(C91*VLOOKUP(F91,Back_Calculations!$D$7:$E$13,2,FALSE),0)</f>
        <v>0</v>
      </c>
      <c r="I91" s="396"/>
      <c r="J91" s="93"/>
      <c r="O91" s="82"/>
    </row>
    <row r="92" spans="1:15" s="81" customFormat="1">
      <c r="A92" s="396"/>
      <c r="B92" s="404"/>
      <c r="C92" s="405"/>
      <c r="D92" s="396"/>
      <c r="E92" s="396"/>
      <c r="F92" s="402">
        <f t="shared" si="6"/>
        <v>2021</v>
      </c>
      <c r="G92" s="397"/>
      <c r="H92" s="403">
        <f>IFERROR(C92*VLOOKUP(F92,Back_Calculations!$D$7:$E$13,2,FALSE),0)</f>
        <v>0</v>
      </c>
      <c r="I92" s="396"/>
      <c r="J92" s="93"/>
      <c r="O92" s="82"/>
    </row>
    <row r="93" spans="1:15" s="81" customFormat="1">
      <c r="A93" s="396"/>
      <c r="B93" s="404"/>
      <c r="C93" s="405"/>
      <c r="D93" s="396"/>
      <c r="E93" s="396"/>
      <c r="F93" s="402">
        <f t="shared" si="6"/>
        <v>2021</v>
      </c>
      <c r="G93" s="397"/>
      <c r="H93" s="403">
        <f>IFERROR(C93*VLOOKUP(F93,Back_Calculations!$D$7:$E$13,2,FALSE),0)</f>
        <v>0</v>
      </c>
      <c r="I93" s="396"/>
      <c r="J93" s="93"/>
      <c r="O93" s="82"/>
    </row>
    <row r="94" spans="1:15" s="81" customFormat="1">
      <c r="A94" s="396"/>
      <c r="B94" s="404"/>
      <c r="C94" s="405"/>
      <c r="D94" s="396"/>
      <c r="E94" s="396"/>
      <c r="F94" s="402">
        <f t="shared" si="6"/>
        <v>2021</v>
      </c>
      <c r="G94" s="397"/>
      <c r="H94" s="403">
        <f>IFERROR(C94*VLOOKUP(F94,Back_Calculations!$D$7:$E$13,2,FALSE),0)</f>
        <v>0</v>
      </c>
      <c r="I94" s="396"/>
      <c r="J94" s="93"/>
      <c r="O94" s="82"/>
    </row>
    <row r="95" spans="1:15" s="81" customFormat="1">
      <c r="A95" s="396"/>
      <c r="B95" s="404"/>
      <c r="C95" s="405"/>
      <c r="D95" s="396"/>
      <c r="E95" s="396"/>
      <c r="F95" s="402">
        <f t="shared" si="6"/>
        <v>2021</v>
      </c>
      <c r="G95" s="397"/>
      <c r="H95" s="403">
        <f>IFERROR(C95*VLOOKUP(F95,Back_Calculations!$D$7:$E$13,2,FALSE),0)</f>
        <v>0</v>
      </c>
      <c r="I95" s="396"/>
      <c r="J95" s="93"/>
      <c r="O95" s="82"/>
    </row>
    <row r="96" spans="1:15" s="81" customFormat="1">
      <c r="A96" s="396"/>
      <c r="B96" s="404"/>
      <c r="C96" s="405"/>
      <c r="D96" s="396"/>
      <c r="E96" s="396"/>
      <c r="F96" s="402">
        <f t="shared" si="6"/>
        <v>2021</v>
      </c>
      <c r="G96" s="397"/>
      <c r="H96" s="403">
        <f>IFERROR(C96*VLOOKUP(F96,Back_Calculations!$D$7:$E$13,2,FALSE),0)</f>
        <v>0</v>
      </c>
      <c r="I96" s="396"/>
      <c r="J96" s="93"/>
      <c r="O96" s="82"/>
    </row>
    <row r="97" spans="1:15" s="81" customFormat="1">
      <c r="A97" s="396"/>
      <c r="B97" s="399"/>
      <c r="C97" s="401"/>
      <c r="D97" s="397"/>
      <c r="E97" s="397"/>
      <c r="F97" s="402">
        <f t="shared" si="5"/>
        <v>2021</v>
      </c>
      <c r="G97" s="397"/>
      <c r="H97" s="403">
        <f>IFERROR(C97*VLOOKUP(F97,Back_Calculations!$D$7:$E$13,2,FALSE),0)</f>
        <v>0</v>
      </c>
      <c r="I97" s="397"/>
      <c r="J97" s="93"/>
      <c r="O97" s="82"/>
    </row>
    <row r="98" spans="1:15" s="81" customFormat="1">
      <c r="A98" s="396"/>
      <c r="B98" s="399"/>
      <c r="C98" s="401"/>
      <c r="D98" s="397"/>
      <c r="E98" s="397"/>
      <c r="F98" s="402">
        <f t="shared" si="5"/>
        <v>2021</v>
      </c>
      <c r="G98" s="397"/>
      <c r="H98" s="403">
        <f>IFERROR(C98*VLOOKUP(F98,Back_Calculations!$D$7:$E$13,2,FALSE),0)</f>
        <v>0</v>
      </c>
      <c r="I98" s="397"/>
      <c r="J98" s="93"/>
      <c r="O98" s="82"/>
    </row>
    <row r="99" spans="1:15" s="81" customFormat="1">
      <c r="A99" s="396"/>
      <c r="B99" s="399"/>
      <c r="C99" s="401"/>
      <c r="D99" s="397"/>
      <c r="E99" s="397"/>
      <c r="F99" s="402">
        <f t="shared" si="5"/>
        <v>2021</v>
      </c>
      <c r="G99" s="397"/>
      <c r="H99" s="403">
        <f>IFERROR(C99*VLOOKUP(F99,Back_Calculations!$D$7:$E$13,2,FALSE),0)</f>
        <v>0</v>
      </c>
      <c r="I99" s="397"/>
      <c r="J99" s="93"/>
      <c r="O99" s="82"/>
    </row>
    <row r="100" spans="1:15" s="81" customFormat="1">
      <c r="A100" s="396"/>
      <c r="B100" s="399"/>
      <c r="C100" s="401"/>
      <c r="D100" s="397"/>
      <c r="E100" s="397"/>
      <c r="F100" s="402">
        <f t="shared" si="5"/>
        <v>2021</v>
      </c>
      <c r="G100" s="397"/>
      <c r="H100" s="403">
        <f>IFERROR(C100*VLOOKUP(F100,Back_Calculations!$D$7:$E$13,2,FALSE),0)</f>
        <v>0</v>
      </c>
      <c r="I100" s="397"/>
      <c r="J100" s="93"/>
      <c r="O100" s="82"/>
    </row>
    <row r="101" spans="1:15" s="81" customFormat="1">
      <c r="A101" s="396"/>
      <c r="B101" s="399"/>
      <c r="C101" s="401"/>
      <c r="D101" s="397"/>
      <c r="E101" s="397"/>
      <c r="F101" s="402">
        <f t="shared" si="5"/>
        <v>2021</v>
      </c>
      <c r="G101" s="397"/>
      <c r="H101" s="403">
        <f>IFERROR(C101*VLOOKUP(F101,Back_Calculations!$D$7:$E$13,2,FALSE),0)</f>
        <v>0</v>
      </c>
      <c r="I101" s="397"/>
      <c r="J101" s="93"/>
      <c r="O101" s="82"/>
    </row>
    <row r="102" spans="1:15" s="81" customFormat="1">
      <c r="A102" s="396"/>
      <c r="B102" s="399"/>
      <c r="C102" s="401"/>
      <c r="D102" s="397"/>
      <c r="E102" s="397"/>
      <c r="F102" s="402">
        <f t="shared" si="5"/>
        <v>2021</v>
      </c>
      <c r="G102" s="397"/>
      <c r="H102" s="403">
        <f>IFERROR(C102*VLOOKUP(F102,Back_Calculations!$D$7:$E$13,2,FALSE),0)</f>
        <v>0</v>
      </c>
      <c r="I102" s="397"/>
      <c r="J102" s="93"/>
      <c r="O102" s="82"/>
    </row>
    <row r="103" spans="1:15" s="81" customFormat="1">
      <c r="A103" s="396"/>
      <c r="B103" s="399"/>
      <c r="C103" s="401"/>
      <c r="D103" s="397"/>
      <c r="E103" s="397"/>
      <c r="F103" s="402">
        <f t="shared" si="5"/>
        <v>2021</v>
      </c>
      <c r="G103" s="397"/>
      <c r="H103" s="403">
        <f>IFERROR(C103*VLOOKUP(F103,Back_Calculations!$D$7:$E$13,2,FALSE),0)</f>
        <v>0</v>
      </c>
      <c r="I103" s="397"/>
      <c r="J103" s="93"/>
      <c r="O103" s="82"/>
    </row>
    <row r="104" spans="1:15" s="81" customFormat="1">
      <c r="A104" s="396"/>
      <c r="B104" s="399"/>
      <c r="C104" s="401"/>
      <c r="D104" s="397"/>
      <c r="E104" s="397"/>
      <c r="F104" s="402">
        <f t="shared" si="5"/>
        <v>2021</v>
      </c>
      <c r="G104" s="397"/>
      <c r="H104" s="403">
        <f>IFERROR(C104*VLOOKUP(F104,Back_Calculations!$D$7:$E$13,2,FALSE),0)</f>
        <v>0</v>
      </c>
      <c r="I104" s="397"/>
      <c r="J104" s="93"/>
      <c r="O104" s="82"/>
    </row>
    <row r="105" spans="1:15" s="81" customFormat="1">
      <c r="A105" s="321" t="s">
        <v>753</v>
      </c>
      <c r="B105" s="79" t="s">
        <v>59</v>
      </c>
      <c r="C105" s="362" t="s">
        <v>866</v>
      </c>
      <c r="D105" s="80" t="s">
        <v>802</v>
      </c>
      <c r="E105" s="134" t="s">
        <v>865</v>
      </c>
      <c r="F105" s="80" t="s">
        <v>755</v>
      </c>
      <c r="G105" s="80" t="s">
        <v>58</v>
      </c>
      <c r="H105" s="355" t="s">
        <v>867</v>
      </c>
      <c r="I105" s="80" t="s">
        <v>754</v>
      </c>
      <c r="J105" s="93"/>
      <c r="O105" s="82"/>
    </row>
    <row r="106" spans="1:15" s="132" customFormat="1">
      <c r="A106" s="322" t="str">
        <f>List!A7</f>
        <v>Cost Category6</v>
      </c>
      <c r="B106" s="130"/>
      <c r="C106" s="363"/>
      <c r="D106" s="131"/>
      <c r="E106" s="131"/>
      <c r="F106" s="131"/>
      <c r="G106" s="131"/>
      <c r="H106" s="356"/>
      <c r="I106" s="131"/>
      <c r="J106" s="131"/>
      <c r="O106" s="133"/>
    </row>
    <row r="107" spans="1:15" s="81" customFormat="1">
      <c r="A107" s="396"/>
      <c r="B107" s="399"/>
      <c r="C107" s="401"/>
      <c r="D107" s="397"/>
      <c r="E107" s="397"/>
      <c r="F107" s="402">
        <f t="shared" ref="F107:F122" si="7">IF(baseline_year-E107&gt;-1,baseline_year-E107,0)</f>
        <v>2021</v>
      </c>
      <c r="G107" s="397"/>
      <c r="H107" s="403">
        <f>IFERROR(C107*VLOOKUP(F107,Back_Calculations!$D$7:$E$13,2,FALSE),0)</f>
        <v>0</v>
      </c>
      <c r="I107" s="397"/>
      <c r="J107" s="93"/>
      <c r="O107" s="82"/>
    </row>
    <row r="108" spans="1:15" s="81" customFormat="1">
      <c r="A108" s="396"/>
      <c r="B108" s="399"/>
      <c r="C108" s="401"/>
      <c r="D108" s="397"/>
      <c r="E108" s="397"/>
      <c r="F108" s="402">
        <f t="shared" si="7"/>
        <v>2021</v>
      </c>
      <c r="G108" s="397"/>
      <c r="H108" s="403">
        <f>IFERROR(C108*VLOOKUP(F108,Back_Calculations!$D$7:$E$13,2,FALSE),0)</f>
        <v>0</v>
      </c>
      <c r="I108" s="397"/>
      <c r="J108" s="93"/>
      <c r="O108" s="82"/>
    </row>
    <row r="109" spans="1:15" s="81" customFormat="1">
      <c r="A109" s="396"/>
      <c r="B109" s="404"/>
      <c r="C109" s="405"/>
      <c r="D109" s="396"/>
      <c r="E109" s="396"/>
      <c r="F109" s="402">
        <f t="shared" ref="F109:F115" si="8">IF(baseline_year-E109&gt;-1,baseline_year-E109,0)</f>
        <v>2021</v>
      </c>
      <c r="G109" s="397"/>
      <c r="H109" s="403">
        <f>IFERROR(C109*VLOOKUP(F109,Back_Calculations!$D$7:$E$13,2,FALSE),0)</f>
        <v>0</v>
      </c>
      <c r="I109" s="396"/>
      <c r="J109" s="93"/>
      <c r="O109" s="82"/>
    </row>
    <row r="110" spans="1:15" s="81" customFormat="1">
      <c r="A110" s="396"/>
      <c r="B110" s="404"/>
      <c r="C110" s="405"/>
      <c r="D110" s="396"/>
      <c r="E110" s="396"/>
      <c r="F110" s="402">
        <f t="shared" si="8"/>
        <v>2021</v>
      </c>
      <c r="G110" s="397"/>
      <c r="H110" s="403">
        <f>IFERROR(C110*VLOOKUP(F110,Back_Calculations!$D$7:$E$13,2,FALSE),0)</f>
        <v>0</v>
      </c>
      <c r="I110" s="396"/>
      <c r="J110" s="93"/>
      <c r="O110" s="82"/>
    </row>
    <row r="111" spans="1:15" s="81" customFormat="1">
      <c r="A111" s="396"/>
      <c r="B111" s="404"/>
      <c r="C111" s="405"/>
      <c r="D111" s="396"/>
      <c r="E111" s="396"/>
      <c r="F111" s="402">
        <f t="shared" si="8"/>
        <v>2021</v>
      </c>
      <c r="G111" s="397"/>
      <c r="H111" s="403">
        <f>IFERROR(C111*VLOOKUP(F111,Back_Calculations!$D$7:$E$13,2,FALSE),0)</f>
        <v>0</v>
      </c>
      <c r="I111" s="396"/>
      <c r="J111" s="93"/>
      <c r="O111" s="82"/>
    </row>
    <row r="112" spans="1:15" s="81" customFormat="1">
      <c r="A112" s="396"/>
      <c r="B112" s="404"/>
      <c r="C112" s="405"/>
      <c r="D112" s="396"/>
      <c r="E112" s="396"/>
      <c r="F112" s="402">
        <f t="shared" si="8"/>
        <v>2021</v>
      </c>
      <c r="G112" s="397"/>
      <c r="H112" s="403">
        <f>IFERROR(C112*VLOOKUP(F112,Back_Calculations!$D$7:$E$13,2,FALSE),0)</f>
        <v>0</v>
      </c>
      <c r="I112" s="396"/>
      <c r="J112" s="93"/>
      <c r="O112" s="82"/>
    </row>
    <row r="113" spans="1:15" s="81" customFormat="1">
      <c r="A113" s="396"/>
      <c r="B113" s="404"/>
      <c r="C113" s="405"/>
      <c r="D113" s="396"/>
      <c r="E113" s="396"/>
      <c r="F113" s="402">
        <f t="shared" si="8"/>
        <v>2021</v>
      </c>
      <c r="G113" s="397"/>
      <c r="H113" s="403">
        <f>IFERROR(C113*VLOOKUP(F113,Back_Calculations!$D$7:$E$13,2,FALSE),0)</f>
        <v>0</v>
      </c>
      <c r="I113" s="396"/>
      <c r="J113" s="93"/>
      <c r="O113" s="82"/>
    </row>
    <row r="114" spans="1:15" s="81" customFormat="1">
      <c r="A114" s="396"/>
      <c r="B114" s="404"/>
      <c r="C114" s="405"/>
      <c r="D114" s="396"/>
      <c r="E114" s="396"/>
      <c r="F114" s="402">
        <f t="shared" si="8"/>
        <v>2021</v>
      </c>
      <c r="G114" s="397"/>
      <c r="H114" s="403">
        <f>IFERROR(C114*VLOOKUP(F114,Back_Calculations!$D$7:$E$13,2,FALSE),0)</f>
        <v>0</v>
      </c>
      <c r="I114" s="396"/>
      <c r="J114" s="93"/>
      <c r="O114" s="82"/>
    </row>
    <row r="115" spans="1:15" s="81" customFormat="1">
      <c r="A115" s="396"/>
      <c r="B115" s="404"/>
      <c r="C115" s="405"/>
      <c r="D115" s="396"/>
      <c r="E115" s="396"/>
      <c r="F115" s="402">
        <f t="shared" si="8"/>
        <v>2021</v>
      </c>
      <c r="G115" s="397"/>
      <c r="H115" s="403">
        <f>IFERROR(C115*VLOOKUP(F115,Back_Calculations!$D$7:$E$13,2,FALSE),0)</f>
        <v>0</v>
      </c>
      <c r="I115" s="396"/>
      <c r="J115" s="93"/>
      <c r="O115" s="82"/>
    </row>
    <row r="116" spans="1:15" s="81" customFormat="1">
      <c r="A116" s="396"/>
      <c r="B116" s="399"/>
      <c r="C116" s="401"/>
      <c r="D116" s="397"/>
      <c r="E116" s="397"/>
      <c r="F116" s="402">
        <f t="shared" si="7"/>
        <v>2021</v>
      </c>
      <c r="G116" s="397"/>
      <c r="H116" s="403">
        <f>IFERROR(C116*VLOOKUP(F116,Back_Calculations!$D$7:$E$13,2,FALSE),0)</f>
        <v>0</v>
      </c>
      <c r="I116" s="397"/>
      <c r="J116" s="93"/>
      <c r="O116" s="82"/>
    </row>
    <row r="117" spans="1:15" s="81" customFormat="1">
      <c r="A117" s="396"/>
      <c r="B117" s="399"/>
      <c r="C117" s="401"/>
      <c r="D117" s="397"/>
      <c r="E117" s="397"/>
      <c r="F117" s="402">
        <f t="shared" si="7"/>
        <v>2021</v>
      </c>
      <c r="G117" s="397"/>
      <c r="H117" s="403">
        <f>IFERROR(C117*VLOOKUP(F117,Back_Calculations!$D$7:$E$13,2,FALSE),0)</f>
        <v>0</v>
      </c>
      <c r="I117" s="397"/>
      <c r="J117" s="93"/>
      <c r="O117" s="82"/>
    </row>
    <row r="118" spans="1:15" s="81" customFormat="1">
      <c r="A118" s="396"/>
      <c r="B118" s="399"/>
      <c r="C118" s="401"/>
      <c r="D118" s="397"/>
      <c r="E118" s="397"/>
      <c r="F118" s="402">
        <f t="shared" si="7"/>
        <v>2021</v>
      </c>
      <c r="G118" s="397"/>
      <c r="H118" s="403">
        <f>IFERROR(C118*VLOOKUP(F118,Back_Calculations!$D$7:$E$13,2,FALSE),0)</f>
        <v>0</v>
      </c>
      <c r="I118" s="397"/>
      <c r="J118" s="93"/>
      <c r="O118" s="82"/>
    </row>
    <row r="119" spans="1:15" s="81" customFormat="1">
      <c r="A119" s="396"/>
      <c r="B119" s="399"/>
      <c r="C119" s="401"/>
      <c r="D119" s="397"/>
      <c r="E119" s="397"/>
      <c r="F119" s="402">
        <f t="shared" si="7"/>
        <v>2021</v>
      </c>
      <c r="G119" s="397"/>
      <c r="H119" s="403">
        <f>IFERROR(C119*VLOOKUP(F119,Back_Calculations!$D$7:$E$13,2,FALSE),0)</f>
        <v>0</v>
      </c>
      <c r="I119" s="397"/>
      <c r="J119" s="93"/>
      <c r="O119" s="82"/>
    </row>
    <row r="120" spans="1:15" s="81" customFormat="1">
      <c r="A120" s="396"/>
      <c r="B120" s="399"/>
      <c r="C120" s="401"/>
      <c r="D120" s="397"/>
      <c r="E120" s="397"/>
      <c r="F120" s="402">
        <f t="shared" si="7"/>
        <v>2021</v>
      </c>
      <c r="G120" s="397"/>
      <c r="H120" s="403">
        <f>IFERROR(C120*VLOOKUP(F120,Back_Calculations!$D$7:$E$13,2,FALSE),0)</f>
        <v>0</v>
      </c>
      <c r="I120" s="397"/>
      <c r="J120" s="93"/>
      <c r="O120" s="82"/>
    </row>
    <row r="121" spans="1:15" s="81" customFormat="1">
      <c r="A121" s="396"/>
      <c r="B121" s="399"/>
      <c r="C121" s="401"/>
      <c r="D121" s="397"/>
      <c r="E121" s="397"/>
      <c r="F121" s="402">
        <f t="shared" si="7"/>
        <v>2021</v>
      </c>
      <c r="G121" s="397"/>
      <c r="H121" s="403">
        <f>IFERROR(C121*VLOOKUP(F121,Back_Calculations!$D$7:$E$13,2,FALSE),0)</f>
        <v>0</v>
      </c>
      <c r="I121" s="397"/>
      <c r="J121" s="93"/>
      <c r="O121" s="82"/>
    </row>
    <row r="122" spans="1:15" s="81" customFormat="1">
      <c r="A122" s="396"/>
      <c r="B122" s="399"/>
      <c r="C122" s="401"/>
      <c r="D122" s="397"/>
      <c r="E122" s="397"/>
      <c r="F122" s="397">
        <f t="shared" si="7"/>
        <v>2021</v>
      </c>
      <c r="G122" s="397"/>
      <c r="H122" s="403">
        <f>IFERROR(C122*VLOOKUP(F122,Back_Calculations!$D$7:$E$13,2,FALSE),0)</f>
        <v>0</v>
      </c>
      <c r="I122" s="397"/>
      <c r="J122" s="93"/>
      <c r="O122" s="82"/>
    </row>
    <row r="123" spans="1:15" s="81" customFormat="1">
      <c r="A123" s="321" t="s">
        <v>753</v>
      </c>
      <c r="B123" s="79" t="s">
        <v>59</v>
      </c>
      <c r="C123" s="362" t="s">
        <v>866</v>
      </c>
      <c r="D123" s="80" t="s">
        <v>802</v>
      </c>
      <c r="E123" s="134" t="s">
        <v>865</v>
      </c>
      <c r="F123" s="80" t="s">
        <v>755</v>
      </c>
      <c r="G123" s="80" t="s">
        <v>58</v>
      </c>
      <c r="H123" s="355" t="s">
        <v>867</v>
      </c>
      <c r="I123" s="80" t="s">
        <v>754</v>
      </c>
      <c r="J123" s="93"/>
      <c r="O123" s="82"/>
    </row>
    <row r="124" spans="1:15" s="132" customFormat="1">
      <c r="A124" s="322" t="str">
        <f>List!A8</f>
        <v>Cost Category7</v>
      </c>
      <c r="B124" s="130"/>
      <c r="C124" s="363"/>
      <c r="D124" s="131"/>
      <c r="E124" s="131"/>
      <c r="F124" s="131"/>
      <c r="G124" s="131"/>
      <c r="H124" s="356"/>
      <c r="I124" s="131"/>
      <c r="J124" s="131"/>
      <c r="O124" s="133"/>
    </row>
    <row r="125" spans="1:15" s="81" customFormat="1">
      <c r="A125" s="396"/>
      <c r="B125" s="399"/>
      <c r="C125" s="401"/>
      <c r="D125" s="397"/>
      <c r="E125" s="397"/>
      <c r="F125" s="402">
        <f t="shared" ref="F125:F144" si="9">IF(baseline_year-E125&gt;-1,baseline_year-E125,0)</f>
        <v>2021</v>
      </c>
      <c r="G125" s="397"/>
      <c r="H125" s="403">
        <f>IFERROR(C125*VLOOKUP(F125,Back_Calculations!$D$7:$E$13,2,FALSE),0)</f>
        <v>0</v>
      </c>
      <c r="I125" s="397"/>
      <c r="J125" s="93"/>
      <c r="O125" s="82"/>
    </row>
    <row r="126" spans="1:15" s="81" customFormat="1">
      <c r="A126" s="396"/>
      <c r="B126" s="399"/>
      <c r="C126" s="401"/>
      <c r="D126" s="397"/>
      <c r="E126" s="397"/>
      <c r="F126" s="402">
        <f t="shared" si="9"/>
        <v>2021</v>
      </c>
      <c r="G126" s="397"/>
      <c r="H126" s="403">
        <f>IFERROR(C126*VLOOKUP(F126,Back_Calculations!$D$7:$E$13,2,FALSE),0)</f>
        <v>0</v>
      </c>
      <c r="I126" s="397"/>
      <c r="J126" s="93"/>
      <c r="O126" s="82"/>
    </row>
    <row r="127" spans="1:15" s="81" customFormat="1">
      <c r="A127" s="396"/>
      <c r="B127" s="404"/>
      <c r="C127" s="405"/>
      <c r="D127" s="396"/>
      <c r="E127" s="396"/>
      <c r="F127" s="402">
        <f t="shared" ref="F127:F136" si="10">IF(baseline_year-E127&gt;-1,baseline_year-E127,0)</f>
        <v>2021</v>
      </c>
      <c r="G127" s="397"/>
      <c r="H127" s="403">
        <f>IFERROR(C127*VLOOKUP(F127,Back_Calculations!$D$7:$E$13,2,FALSE),0)</f>
        <v>0</v>
      </c>
      <c r="I127" s="396"/>
      <c r="J127" s="93"/>
      <c r="O127" s="82"/>
    </row>
    <row r="128" spans="1:15" s="81" customFormat="1">
      <c r="A128" s="396"/>
      <c r="B128" s="404"/>
      <c r="C128" s="405"/>
      <c r="D128" s="396"/>
      <c r="E128" s="396"/>
      <c r="F128" s="402">
        <f t="shared" si="10"/>
        <v>2021</v>
      </c>
      <c r="G128" s="397"/>
      <c r="H128" s="403">
        <f>IFERROR(C128*VLOOKUP(F128,Back_Calculations!$D$7:$E$13,2,FALSE),0)</f>
        <v>0</v>
      </c>
      <c r="I128" s="396"/>
      <c r="J128" s="93"/>
      <c r="O128" s="82"/>
    </row>
    <row r="129" spans="1:15" s="81" customFormat="1">
      <c r="A129" s="396"/>
      <c r="B129" s="404"/>
      <c r="C129" s="405"/>
      <c r="D129" s="396"/>
      <c r="E129" s="396"/>
      <c r="F129" s="402">
        <f t="shared" si="10"/>
        <v>2021</v>
      </c>
      <c r="G129" s="397"/>
      <c r="H129" s="403">
        <f>IFERROR(C129*VLOOKUP(F129,Back_Calculations!$D$7:$E$13,2,FALSE),0)</f>
        <v>0</v>
      </c>
      <c r="I129" s="396"/>
      <c r="J129" s="93"/>
      <c r="O129" s="82"/>
    </row>
    <row r="130" spans="1:15" s="81" customFormat="1">
      <c r="A130" s="396"/>
      <c r="B130" s="404"/>
      <c r="C130" s="405"/>
      <c r="D130" s="396"/>
      <c r="E130" s="396"/>
      <c r="F130" s="402">
        <f t="shared" si="10"/>
        <v>2021</v>
      </c>
      <c r="G130" s="397"/>
      <c r="H130" s="403">
        <f>IFERROR(C130*VLOOKUP(F130,Back_Calculations!$D$7:$E$13,2,FALSE),0)</f>
        <v>0</v>
      </c>
      <c r="I130" s="396"/>
      <c r="J130" s="93"/>
      <c r="O130" s="82"/>
    </row>
    <row r="131" spans="1:15" s="81" customFormat="1">
      <c r="A131" s="396"/>
      <c r="B131" s="404"/>
      <c r="C131" s="405"/>
      <c r="D131" s="396"/>
      <c r="E131" s="396"/>
      <c r="F131" s="402">
        <f t="shared" si="10"/>
        <v>2021</v>
      </c>
      <c r="G131" s="397"/>
      <c r="H131" s="403">
        <f>IFERROR(C131*VLOOKUP(F131,Back_Calculations!$D$7:$E$13,2,FALSE),0)</f>
        <v>0</v>
      </c>
      <c r="I131" s="396"/>
      <c r="J131" s="93"/>
      <c r="O131" s="82"/>
    </row>
    <row r="132" spans="1:15" s="81" customFormat="1">
      <c r="A132" s="396"/>
      <c r="B132" s="404"/>
      <c r="C132" s="405"/>
      <c r="D132" s="396"/>
      <c r="E132" s="396"/>
      <c r="F132" s="402">
        <f t="shared" si="10"/>
        <v>2021</v>
      </c>
      <c r="G132" s="397"/>
      <c r="H132" s="403">
        <f>IFERROR(C132*VLOOKUP(F132,Back_Calculations!$D$7:$E$13,2,FALSE),0)</f>
        <v>0</v>
      </c>
      <c r="I132" s="396"/>
      <c r="J132" s="93"/>
      <c r="O132" s="82"/>
    </row>
    <row r="133" spans="1:15" s="81" customFormat="1">
      <c r="A133" s="396"/>
      <c r="B133" s="404"/>
      <c r="C133" s="405"/>
      <c r="D133" s="396"/>
      <c r="E133" s="396"/>
      <c r="F133" s="402">
        <f t="shared" si="10"/>
        <v>2021</v>
      </c>
      <c r="G133" s="397"/>
      <c r="H133" s="403">
        <f>IFERROR(C133*VLOOKUP(F133,Back_Calculations!$D$7:$E$13,2,FALSE),0)</f>
        <v>0</v>
      </c>
      <c r="I133" s="396"/>
      <c r="J133" s="93"/>
      <c r="O133" s="82"/>
    </row>
    <row r="134" spans="1:15" s="81" customFormat="1">
      <c r="A134" s="396"/>
      <c r="B134" s="404"/>
      <c r="C134" s="405"/>
      <c r="D134" s="396"/>
      <c r="E134" s="396"/>
      <c r="F134" s="402">
        <f t="shared" si="10"/>
        <v>2021</v>
      </c>
      <c r="G134" s="397"/>
      <c r="H134" s="403">
        <f>IFERROR(C134*VLOOKUP(F134,Back_Calculations!$D$7:$E$13,2,FALSE),0)</f>
        <v>0</v>
      </c>
      <c r="I134" s="396"/>
      <c r="J134" s="93"/>
      <c r="O134" s="82"/>
    </row>
    <row r="135" spans="1:15" s="81" customFormat="1">
      <c r="A135" s="396"/>
      <c r="B135" s="404"/>
      <c r="C135" s="405"/>
      <c r="D135" s="396"/>
      <c r="E135" s="396"/>
      <c r="F135" s="402">
        <f t="shared" si="10"/>
        <v>2021</v>
      </c>
      <c r="G135" s="397"/>
      <c r="H135" s="403">
        <f>IFERROR(C135*VLOOKUP(F135,Back_Calculations!$D$7:$E$13,2,FALSE),0)</f>
        <v>0</v>
      </c>
      <c r="I135" s="396"/>
      <c r="J135" s="93"/>
      <c r="O135" s="82"/>
    </row>
    <row r="136" spans="1:15" s="81" customFormat="1">
      <c r="A136" s="396"/>
      <c r="B136" s="404"/>
      <c r="C136" s="405"/>
      <c r="D136" s="396"/>
      <c r="E136" s="396"/>
      <c r="F136" s="402">
        <f t="shared" si="10"/>
        <v>2021</v>
      </c>
      <c r="G136" s="397"/>
      <c r="H136" s="403">
        <f>IFERROR(C136*VLOOKUP(F136,Back_Calculations!$D$7:$E$13,2,FALSE),0)</f>
        <v>0</v>
      </c>
      <c r="I136" s="396"/>
      <c r="J136" s="93"/>
      <c r="O136" s="82"/>
    </row>
    <row r="137" spans="1:15" s="81" customFormat="1">
      <c r="A137" s="396"/>
      <c r="B137" s="399"/>
      <c r="C137" s="401"/>
      <c r="D137" s="397"/>
      <c r="E137" s="397"/>
      <c r="F137" s="402">
        <f t="shared" si="9"/>
        <v>2021</v>
      </c>
      <c r="G137" s="397"/>
      <c r="H137" s="403">
        <f>IFERROR(C137*VLOOKUP(F137,Back_Calculations!$D$7:$E$13,2,FALSE),0)</f>
        <v>0</v>
      </c>
      <c r="I137" s="397"/>
      <c r="J137" s="93"/>
      <c r="O137" s="82"/>
    </row>
    <row r="138" spans="1:15" s="81" customFormat="1">
      <c r="A138" s="396"/>
      <c r="B138" s="399"/>
      <c r="C138" s="401"/>
      <c r="D138" s="397"/>
      <c r="E138" s="397"/>
      <c r="F138" s="402">
        <f t="shared" si="9"/>
        <v>2021</v>
      </c>
      <c r="G138" s="397"/>
      <c r="H138" s="403">
        <f>IFERROR(C138*VLOOKUP(F138,Back_Calculations!$D$7:$E$13,2,FALSE),0)</f>
        <v>0</v>
      </c>
      <c r="I138" s="397"/>
      <c r="J138" s="93"/>
      <c r="O138" s="82"/>
    </row>
    <row r="139" spans="1:15" s="81" customFormat="1">
      <c r="A139" s="396"/>
      <c r="B139" s="399"/>
      <c r="C139" s="401"/>
      <c r="D139" s="397"/>
      <c r="E139" s="397"/>
      <c r="F139" s="402">
        <f t="shared" si="9"/>
        <v>2021</v>
      </c>
      <c r="G139" s="397"/>
      <c r="H139" s="403">
        <f>IFERROR(C139*VLOOKUP(F139,Back_Calculations!$D$7:$E$13,2,FALSE),0)</f>
        <v>0</v>
      </c>
      <c r="I139" s="397"/>
      <c r="J139" s="93"/>
      <c r="O139" s="82"/>
    </row>
    <row r="140" spans="1:15" s="81" customFormat="1">
      <c r="A140" s="396"/>
      <c r="B140" s="399"/>
      <c r="C140" s="401"/>
      <c r="D140" s="397"/>
      <c r="E140" s="397"/>
      <c r="F140" s="402">
        <f t="shared" si="9"/>
        <v>2021</v>
      </c>
      <c r="G140" s="397"/>
      <c r="H140" s="403">
        <f>IFERROR(C140*VLOOKUP(F140,Back_Calculations!$D$7:$E$13,2,FALSE),0)</f>
        <v>0</v>
      </c>
      <c r="I140" s="397"/>
      <c r="J140" s="93"/>
      <c r="O140" s="82"/>
    </row>
    <row r="141" spans="1:15" s="81" customFormat="1">
      <c r="A141" s="396"/>
      <c r="B141" s="399"/>
      <c r="C141" s="401"/>
      <c r="D141" s="397"/>
      <c r="E141" s="397"/>
      <c r="F141" s="402">
        <f t="shared" si="9"/>
        <v>2021</v>
      </c>
      <c r="G141" s="397"/>
      <c r="H141" s="403">
        <f>IFERROR(C141*VLOOKUP(F141,Back_Calculations!$D$7:$E$13,2,FALSE),0)</f>
        <v>0</v>
      </c>
      <c r="I141" s="397"/>
      <c r="J141" s="93"/>
      <c r="O141" s="82"/>
    </row>
    <row r="142" spans="1:15" s="81" customFormat="1">
      <c r="A142" s="396"/>
      <c r="B142" s="399"/>
      <c r="C142" s="401"/>
      <c r="D142" s="397"/>
      <c r="E142" s="397"/>
      <c r="F142" s="402">
        <f t="shared" si="9"/>
        <v>2021</v>
      </c>
      <c r="G142" s="397"/>
      <c r="H142" s="403">
        <f>IFERROR(C142*VLOOKUP(F142,Back_Calculations!$D$7:$E$13,2,FALSE),0)</f>
        <v>0</v>
      </c>
      <c r="I142" s="397"/>
      <c r="J142" s="93"/>
      <c r="O142" s="82"/>
    </row>
    <row r="143" spans="1:15" s="81" customFormat="1">
      <c r="A143" s="396"/>
      <c r="B143" s="399"/>
      <c r="C143" s="401"/>
      <c r="D143" s="397"/>
      <c r="E143" s="397"/>
      <c r="F143" s="402">
        <f t="shared" si="9"/>
        <v>2021</v>
      </c>
      <c r="G143" s="397"/>
      <c r="H143" s="403">
        <f>IFERROR(C143*VLOOKUP(F143,Back_Calculations!$D$7:$E$13,2,FALSE),0)</f>
        <v>0</v>
      </c>
      <c r="I143" s="397"/>
      <c r="J143" s="93"/>
      <c r="O143" s="82"/>
    </row>
    <row r="144" spans="1:15" s="81" customFormat="1">
      <c r="A144" s="396"/>
      <c r="B144" s="399"/>
      <c r="C144" s="401"/>
      <c r="D144" s="397"/>
      <c r="E144" s="397"/>
      <c r="F144" s="402">
        <f t="shared" si="9"/>
        <v>2021</v>
      </c>
      <c r="G144" s="397"/>
      <c r="H144" s="403">
        <f>IFERROR(C144*VLOOKUP(F144,Back_Calculations!$D$7:$E$13,2,FALSE),0)</f>
        <v>0</v>
      </c>
      <c r="I144" s="397"/>
      <c r="J144" s="93"/>
      <c r="O144" s="82"/>
    </row>
    <row r="145" spans="1:15" s="81" customFormat="1">
      <c r="A145" s="321" t="s">
        <v>753</v>
      </c>
      <c r="B145" s="79" t="s">
        <v>59</v>
      </c>
      <c r="C145" s="362" t="s">
        <v>866</v>
      </c>
      <c r="D145" s="80" t="s">
        <v>802</v>
      </c>
      <c r="E145" s="134" t="s">
        <v>865</v>
      </c>
      <c r="F145" s="80" t="s">
        <v>755</v>
      </c>
      <c r="G145" s="80" t="s">
        <v>58</v>
      </c>
      <c r="H145" s="355" t="s">
        <v>867</v>
      </c>
      <c r="I145" s="80" t="s">
        <v>754</v>
      </c>
      <c r="J145" s="93"/>
      <c r="O145" s="82"/>
    </row>
    <row r="146" spans="1:15" s="132" customFormat="1">
      <c r="A146" s="322" t="str">
        <f>List!A9</f>
        <v>Cost Category8</v>
      </c>
      <c r="B146" s="130"/>
      <c r="C146" s="363"/>
      <c r="D146" s="131"/>
      <c r="E146" s="131"/>
      <c r="F146" s="131"/>
      <c r="G146" s="131"/>
      <c r="H146" s="356"/>
      <c r="I146" s="131"/>
      <c r="J146" s="131"/>
      <c r="O146" s="133"/>
    </row>
    <row r="147" spans="1:15" s="81" customFormat="1">
      <c r="A147" s="396"/>
      <c r="B147" s="399"/>
      <c r="C147" s="401"/>
      <c r="D147" s="397"/>
      <c r="E147" s="397"/>
      <c r="F147" s="402">
        <f t="shared" ref="F147:F167" si="11">IF(baseline_year-E147&gt;-1,baseline_year-E147,0)</f>
        <v>2021</v>
      </c>
      <c r="G147" s="397"/>
      <c r="H147" s="403">
        <f>IFERROR(C147*VLOOKUP(F147,Back_Calculations!$D$7:$E$13,2,FALSE),0)</f>
        <v>0</v>
      </c>
      <c r="I147" s="397"/>
      <c r="J147" s="93"/>
      <c r="O147" s="82"/>
    </row>
    <row r="148" spans="1:15" s="81" customFormat="1">
      <c r="A148" s="396"/>
      <c r="B148" s="399"/>
      <c r="C148" s="401"/>
      <c r="D148" s="397"/>
      <c r="E148" s="397"/>
      <c r="F148" s="402">
        <f t="shared" si="11"/>
        <v>2021</v>
      </c>
      <c r="G148" s="397"/>
      <c r="H148" s="403">
        <f>IFERROR(C148*VLOOKUP(F148,Back_Calculations!$D$7:$E$13,2,FALSE),0)</f>
        <v>0</v>
      </c>
      <c r="I148" s="397"/>
      <c r="J148" s="93"/>
      <c r="O148" s="82"/>
    </row>
    <row r="149" spans="1:15" s="81" customFormat="1">
      <c r="A149" s="396"/>
      <c r="B149" s="399"/>
      <c r="C149" s="401"/>
      <c r="D149" s="397"/>
      <c r="E149" s="397"/>
      <c r="F149" s="402">
        <f t="shared" si="11"/>
        <v>2021</v>
      </c>
      <c r="G149" s="397"/>
      <c r="H149" s="403">
        <f>IFERROR(C149*VLOOKUP(F149,Back_Calculations!$D$7:$E$13,2,FALSE),0)</f>
        <v>0</v>
      </c>
      <c r="I149" s="397"/>
      <c r="J149" s="93"/>
      <c r="O149" s="82"/>
    </row>
    <row r="150" spans="1:15" s="81" customFormat="1">
      <c r="A150" s="396"/>
      <c r="B150" s="399"/>
      <c r="C150" s="401"/>
      <c r="D150" s="397"/>
      <c r="E150" s="397"/>
      <c r="F150" s="402">
        <f t="shared" si="11"/>
        <v>2021</v>
      </c>
      <c r="G150" s="397"/>
      <c r="H150" s="403">
        <f>IFERROR(C150*VLOOKUP(F150,Back_Calculations!$D$7:$E$13,2,FALSE),0)</f>
        <v>0</v>
      </c>
      <c r="I150" s="397"/>
      <c r="J150" s="93"/>
      <c r="O150" s="82"/>
    </row>
    <row r="151" spans="1:15" s="81" customFormat="1">
      <c r="A151" s="396"/>
      <c r="B151" s="399"/>
      <c r="C151" s="401"/>
      <c r="D151" s="397"/>
      <c r="E151" s="397"/>
      <c r="F151" s="402">
        <f t="shared" si="11"/>
        <v>2021</v>
      </c>
      <c r="G151" s="397"/>
      <c r="H151" s="403">
        <f>IFERROR(C151*VLOOKUP(F151,Back_Calculations!$D$7:$E$13,2,FALSE),0)</f>
        <v>0</v>
      </c>
      <c r="I151" s="397"/>
      <c r="J151" s="93"/>
      <c r="O151" s="82"/>
    </row>
    <row r="152" spans="1:15" s="81" customFormat="1">
      <c r="A152" s="396"/>
      <c r="B152" s="404"/>
      <c r="C152" s="405"/>
      <c r="D152" s="396"/>
      <c r="E152" s="396"/>
      <c r="F152" s="402">
        <f t="shared" ref="F152:F160" si="12">IF(baseline_year-E152&gt;-1,baseline_year-E152,0)</f>
        <v>2021</v>
      </c>
      <c r="G152" s="397"/>
      <c r="H152" s="403">
        <f>IFERROR(C152*VLOOKUP(F152,Back_Calculations!$D$7:$E$13,2,FALSE),0)</f>
        <v>0</v>
      </c>
      <c r="I152" s="396"/>
      <c r="J152" s="93"/>
      <c r="O152" s="82"/>
    </row>
    <row r="153" spans="1:15" s="81" customFormat="1">
      <c r="A153" s="396"/>
      <c r="B153" s="404"/>
      <c r="C153" s="405"/>
      <c r="D153" s="396"/>
      <c r="E153" s="396"/>
      <c r="F153" s="402">
        <f t="shared" si="12"/>
        <v>2021</v>
      </c>
      <c r="G153" s="397"/>
      <c r="H153" s="403">
        <f>IFERROR(C153*VLOOKUP(F153,Back_Calculations!$D$7:$E$13,2,FALSE),0)</f>
        <v>0</v>
      </c>
      <c r="I153" s="396"/>
      <c r="J153" s="93"/>
      <c r="O153" s="82"/>
    </row>
    <row r="154" spans="1:15" s="81" customFormat="1">
      <c r="A154" s="396"/>
      <c r="B154" s="404"/>
      <c r="C154" s="405"/>
      <c r="D154" s="396"/>
      <c r="E154" s="396"/>
      <c r="F154" s="402">
        <f t="shared" si="12"/>
        <v>2021</v>
      </c>
      <c r="G154" s="397"/>
      <c r="H154" s="403">
        <f>IFERROR(C154*VLOOKUP(F154,Back_Calculations!$D$7:$E$13,2,FALSE),0)</f>
        <v>0</v>
      </c>
      <c r="I154" s="396"/>
      <c r="J154" s="93"/>
      <c r="O154" s="82"/>
    </row>
    <row r="155" spans="1:15" s="81" customFormat="1">
      <c r="A155" s="396"/>
      <c r="B155" s="404"/>
      <c r="C155" s="405"/>
      <c r="D155" s="396"/>
      <c r="E155" s="396"/>
      <c r="F155" s="402">
        <f t="shared" si="12"/>
        <v>2021</v>
      </c>
      <c r="G155" s="397"/>
      <c r="H155" s="403">
        <f>IFERROR(C155*VLOOKUP(F155,Back_Calculations!$D$7:$E$13,2,FALSE),0)</f>
        <v>0</v>
      </c>
      <c r="I155" s="396"/>
      <c r="J155" s="93"/>
      <c r="O155" s="82"/>
    </row>
    <row r="156" spans="1:15" s="81" customFormat="1">
      <c r="A156" s="396"/>
      <c r="B156" s="404"/>
      <c r="C156" s="405"/>
      <c r="D156" s="396"/>
      <c r="E156" s="396"/>
      <c r="F156" s="402">
        <f t="shared" si="12"/>
        <v>2021</v>
      </c>
      <c r="G156" s="397"/>
      <c r="H156" s="403">
        <f>IFERROR(C156*VLOOKUP(F156,Back_Calculations!$D$7:$E$13,2,FALSE),0)</f>
        <v>0</v>
      </c>
      <c r="I156" s="396"/>
      <c r="J156" s="93"/>
      <c r="O156" s="82"/>
    </row>
    <row r="157" spans="1:15" s="81" customFormat="1">
      <c r="A157" s="396"/>
      <c r="B157" s="404"/>
      <c r="C157" s="405"/>
      <c r="D157" s="396"/>
      <c r="E157" s="396"/>
      <c r="F157" s="402">
        <f t="shared" si="12"/>
        <v>2021</v>
      </c>
      <c r="G157" s="397"/>
      <c r="H157" s="403">
        <f>IFERROR(C157*VLOOKUP(F157,Back_Calculations!$D$7:$E$13,2,FALSE),0)</f>
        <v>0</v>
      </c>
      <c r="I157" s="396"/>
      <c r="J157" s="93"/>
      <c r="O157" s="82"/>
    </row>
    <row r="158" spans="1:15" s="81" customFormat="1">
      <c r="A158" s="396"/>
      <c r="B158" s="404"/>
      <c r="C158" s="405"/>
      <c r="D158" s="396"/>
      <c r="E158" s="396"/>
      <c r="F158" s="402">
        <f t="shared" si="12"/>
        <v>2021</v>
      </c>
      <c r="G158" s="397"/>
      <c r="H158" s="403">
        <f>IFERROR(C158*VLOOKUP(F158,Back_Calculations!$D$7:$E$13,2,FALSE),0)</f>
        <v>0</v>
      </c>
      <c r="I158" s="396"/>
      <c r="J158" s="93"/>
      <c r="O158" s="82"/>
    </row>
    <row r="159" spans="1:15" s="81" customFormat="1">
      <c r="A159" s="396"/>
      <c r="B159" s="404"/>
      <c r="C159" s="405"/>
      <c r="D159" s="396"/>
      <c r="E159" s="396"/>
      <c r="F159" s="402">
        <f t="shared" si="12"/>
        <v>2021</v>
      </c>
      <c r="G159" s="397"/>
      <c r="H159" s="403">
        <f>IFERROR(C159*VLOOKUP(F159,Back_Calculations!$D$7:$E$13,2,FALSE),0)</f>
        <v>0</v>
      </c>
      <c r="I159" s="396"/>
      <c r="J159" s="93"/>
      <c r="O159" s="82"/>
    </row>
    <row r="160" spans="1:15" s="81" customFormat="1">
      <c r="A160" s="396"/>
      <c r="B160" s="404"/>
      <c r="C160" s="405"/>
      <c r="D160" s="396"/>
      <c r="E160" s="396"/>
      <c r="F160" s="402">
        <f t="shared" si="12"/>
        <v>2021</v>
      </c>
      <c r="G160" s="397"/>
      <c r="H160" s="403">
        <f>IFERROR(C160*VLOOKUP(F160,Back_Calculations!$D$7:$E$13,2,FALSE),0)</f>
        <v>0</v>
      </c>
      <c r="I160" s="396"/>
      <c r="J160" s="93"/>
      <c r="O160" s="82"/>
    </row>
    <row r="161" spans="1:15" s="81" customFormat="1">
      <c r="A161" s="396"/>
      <c r="B161" s="399"/>
      <c r="C161" s="401"/>
      <c r="D161" s="397"/>
      <c r="E161" s="397"/>
      <c r="F161" s="402">
        <f t="shared" si="11"/>
        <v>2021</v>
      </c>
      <c r="G161" s="397"/>
      <c r="H161" s="403">
        <f>IFERROR(C161*VLOOKUP(F161,Back_Calculations!$D$7:$E$13,2,FALSE),0)</f>
        <v>0</v>
      </c>
      <c r="I161" s="397"/>
      <c r="J161" s="93"/>
      <c r="O161" s="82"/>
    </row>
    <row r="162" spans="1:15" s="81" customFormat="1">
      <c r="A162" s="396"/>
      <c r="B162" s="399"/>
      <c r="C162" s="401"/>
      <c r="D162" s="397"/>
      <c r="E162" s="397"/>
      <c r="F162" s="402">
        <f t="shared" si="11"/>
        <v>2021</v>
      </c>
      <c r="G162" s="397"/>
      <c r="H162" s="403">
        <f>IFERROR(C162*VLOOKUP(F162,Back_Calculations!$D$7:$E$13,2,FALSE),0)</f>
        <v>0</v>
      </c>
      <c r="I162" s="397"/>
      <c r="J162" s="93"/>
      <c r="O162" s="82"/>
    </row>
    <row r="163" spans="1:15" s="81" customFormat="1">
      <c r="A163" s="396"/>
      <c r="B163" s="399"/>
      <c r="C163" s="401"/>
      <c r="D163" s="397"/>
      <c r="E163" s="397"/>
      <c r="F163" s="402">
        <f t="shared" si="11"/>
        <v>2021</v>
      </c>
      <c r="G163" s="397"/>
      <c r="H163" s="403">
        <f>IFERROR(C163*VLOOKUP(F163,Back_Calculations!$D$7:$E$13,2,FALSE),0)</f>
        <v>0</v>
      </c>
      <c r="I163" s="397"/>
      <c r="J163" s="93"/>
      <c r="O163" s="82"/>
    </row>
    <row r="164" spans="1:15" s="81" customFormat="1">
      <c r="A164" s="396"/>
      <c r="B164" s="399"/>
      <c r="C164" s="401"/>
      <c r="D164" s="397"/>
      <c r="E164" s="397"/>
      <c r="F164" s="402">
        <f t="shared" si="11"/>
        <v>2021</v>
      </c>
      <c r="G164" s="397"/>
      <c r="H164" s="403">
        <f>IFERROR(C164*VLOOKUP(F164,Back_Calculations!$D$7:$E$13,2,FALSE),0)</f>
        <v>0</v>
      </c>
      <c r="I164" s="397"/>
      <c r="J164" s="93"/>
      <c r="O164" s="82"/>
    </row>
    <row r="165" spans="1:15" s="81" customFormat="1">
      <c r="A165" s="396"/>
      <c r="B165" s="399"/>
      <c r="C165" s="401"/>
      <c r="D165" s="397"/>
      <c r="E165" s="397"/>
      <c r="F165" s="402">
        <f t="shared" si="11"/>
        <v>2021</v>
      </c>
      <c r="G165" s="397"/>
      <c r="H165" s="403">
        <f>IFERROR(C165*VLOOKUP(F165,Back_Calculations!$D$7:$E$13,2,FALSE),0)</f>
        <v>0</v>
      </c>
      <c r="I165" s="397"/>
      <c r="J165" s="93"/>
      <c r="O165" s="82"/>
    </row>
    <row r="166" spans="1:15" s="81" customFormat="1">
      <c r="A166" s="396"/>
      <c r="B166" s="399"/>
      <c r="C166" s="401"/>
      <c r="D166" s="397"/>
      <c r="E166" s="397"/>
      <c r="F166" s="402">
        <f t="shared" si="11"/>
        <v>2021</v>
      </c>
      <c r="G166" s="397"/>
      <c r="H166" s="403">
        <f>IFERROR(C166*VLOOKUP(F166,Back_Calculations!$D$7:$E$13,2,FALSE),0)</f>
        <v>0</v>
      </c>
      <c r="I166" s="397"/>
      <c r="J166" s="93"/>
      <c r="O166" s="82"/>
    </row>
    <row r="167" spans="1:15" s="81" customFormat="1">
      <c r="A167" s="396"/>
      <c r="B167" s="399"/>
      <c r="C167" s="401"/>
      <c r="D167" s="397"/>
      <c r="E167" s="397"/>
      <c r="F167" s="402">
        <f t="shared" si="11"/>
        <v>2021</v>
      </c>
      <c r="G167" s="397"/>
      <c r="H167" s="403">
        <f>IFERROR(C167*VLOOKUP(F167,Back_Calculations!$D$7:$E$13,2,FALSE),0)</f>
        <v>0</v>
      </c>
      <c r="I167" s="397"/>
      <c r="J167" s="93"/>
      <c r="O167" s="82"/>
    </row>
    <row r="168" spans="1:15" s="81" customFormat="1">
      <c r="A168" s="321" t="s">
        <v>753</v>
      </c>
      <c r="B168" s="79" t="s">
        <v>59</v>
      </c>
      <c r="C168" s="362" t="s">
        <v>866</v>
      </c>
      <c r="D168" s="80" t="s">
        <v>802</v>
      </c>
      <c r="E168" s="134" t="s">
        <v>865</v>
      </c>
      <c r="F168" s="80" t="s">
        <v>755</v>
      </c>
      <c r="G168" s="80" t="s">
        <v>58</v>
      </c>
      <c r="H168" s="355" t="s">
        <v>867</v>
      </c>
      <c r="I168" s="80" t="s">
        <v>754</v>
      </c>
      <c r="J168" s="93"/>
      <c r="O168" s="82"/>
    </row>
    <row r="169" spans="1:15" s="132" customFormat="1">
      <c r="A169" s="322" t="str">
        <f>List!A10</f>
        <v>Cost Category9</v>
      </c>
      <c r="B169" s="130"/>
      <c r="C169" s="363"/>
      <c r="D169" s="131"/>
      <c r="E169" s="131"/>
      <c r="F169" s="131"/>
      <c r="G169" s="131"/>
      <c r="H169" s="356"/>
      <c r="I169" s="131"/>
      <c r="J169" s="131"/>
      <c r="O169" s="133"/>
    </row>
    <row r="170" spans="1:15" s="239" customFormat="1">
      <c r="A170" s="396"/>
      <c r="B170" s="397"/>
      <c r="C170" s="401"/>
      <c r="D170" s="397"/>
      <c r="E170" s="397"/>
      <c r="F170" s="402">
        <f t="shared" ref="F170:F187" si="13">IF(baseline_year-E170&gt;-1,baseline_year-E170,0)</f>
        <v>2021</v>
      </c>
      <c r="G170" s="397"/>
      <c r="H170" s="403">
        <f>IFERROR(C170*VLOOKUP(F170,Back_Calculations!$D$7:$E$13,2,FALSE),0)</f>
        <v>0</v>
      </c>
      <c r="I170" s="397"/>
      <c r="J170" s="93"/>
      <c r="O170" s="240"/>
    </row>
    <row r="171" spans="1:15" s="81" customFormat="1">
      <c r="A171" s="396"/>
      <c r="B171" s="399"/>
      <c r="C171" s="401"/>
      <c r="D171" s="397"/>
      <c r="E171" s="397"/>
      <c r="F171" s="402">
        <f t="shared" si="13"/>
        <v>2021</v>
      </c>
      <c r="G171" s="397"/>
      <c r="H171" s="403">
        <f>IFERROR(C171*VLOOKUP(F171,Back_Calculations!$D$7:$E$13,2,FALSE),0)</f>
        <v>0</v>
      </c>
      <c r="I171" s="397"/>
      <c r="J171" s="93"/>
      <c r="O171" s="82"/>
    </row>
    <row r="172" spans="1:15" s="81" customFormat="1">
      <c r="A172" s="396"/>
      <c r="B172" s="404"/>
      <c r="C172" s="405"/>
      <c r="D172" s="396"/>
      <c r="E172" s="396"/>
      <c r="F172" s="402">
        <f t="shared" ref="F172:F180" si="14">IF(baseline_year-E172&gt;-1,baseline_year-E172,0)</f>
        <v>2021</v>
      </c>
      <c r="G172" s="397"/>
      <c r="H172" s="403">
        <f>IFERROR(C172*VLOOKUP(F172,Back_Calculations!$D$7:$E$13,2,FALSE),0)</f>
        <v>0</v>
      </c>
      <c r="I172" s="396"/>
      <c r="J172" s="93"/>
      <c r="O172" s="82"/>
    </row>
    <row r="173" spans="1:15" s="81" customFormat="1">
      <c r="A173" s="396"/>
      <c r="B173" s="404"/>
      <c r="C173" s="405"/>
      <c r="D173" s="396"/>
      <c r="E173" s="396"/>
      <c r="F173" s="402">
        <f t="shared" si="14"/>
        <v>2021</v>
      </c>
      <c r="G173" s="397"/>
      <c r="H173" s="403">
        <f>IFERROR(C173*VLOOKUP(F173,Back_Calculations!$D$7:$E$13,2,FALSE),0)</f>
        <v>0</v>
      </c>
      <c r="I173" s="396"/>
      <c r="J173" s="93"/>
      <c r="O173" s="82"/>
    </row>
    <row r="174" spans="1:15" s="81" customFormat="1">
      <c r="A174" s="396"/>
      <c r="B174" s="404"/>
      <c r="C174" s="405"/>
      <c r="D174" s="396"/>
      <c r="E174" s="396"/>
      <c r="F174" s="402">
        <f t="shared" si="14"/>
        <v>2021</v>
      </c>
      <c r="G174" s="397"/>
      <c r="H174" s="403">
        <f>IFERROR(C174*VLOOKUP(F174,Back_Calculations!$D$7:$E$13,2,FALSE),0)</f>
        <v>0</v>
      </c>
      <c r="I174" s="396"/>
      <c r="J174" s="93"/>
      <c r="O174" s="82"/>
    </row>
    <row r="175" spans="1:15" s="81" customFormat="1">
      <c r="A175" s="396"/>
      <c r="B175" s="404"/>
      <c r="C175" s="405"/>
      <c r="D175" s="396"/>
      <c r="E175" s="396"/>
      <c r="F175" s="402">
        <f t="shared" si="14"/>
        <v>2021</v>
      </c>
      <c r="G175" s="397"/>
      <c r="H175" s="403">
        <f>IFERROR(C175*VLOOKUP(F175,Back_Calculations!$D$7:$E$13,2,FALSE),0)</f>
        <v>0</v>
      </c>
      <c r="I175" s="396"/>
      <c r="J175" s="93"/>
      <c r="O175" s="82"/>
    </row>
    <row r="176" spans="1:15" s="81" customFormat="1">
      <c r="A176" s="396"/>
      <c r="B176" s="404"/>
      <c r="C176" s="405"/>
      <c r="D176" s="396"/>
      <c r="E176" s="396"/>
      <c r="F176" s="402">
        <f t="shared" si="14"/>
        <v>2021</v>
      </c>
      <c r="G176" s="397"/>
      <c r="H176" s="403">
        <f>IFERROR(C176*VLOOKUP(F176,Back_Calculations!$D$7:$E$13,2,FALSE),0)</f>
        <v>0</v>
      </c>
      <c r="I176" s="396"/>
      <c r="J176" s="93"/>
      <c r="O176" s="82"/>
    </row>
    <row r="177" spans="1:15" s="81" customFormat="1">
      <c r="A177" s="396"/>
      <c r="B177" s="404"/>
      <c r="C177" s="405"/>
      <c r="D177" s="396"/>
      <c r="E177" s="396"/>
      <c r="F177" s="402">
        <f t="shared" si="14"/>
        <v>2021</v>
      </c>
      <c r="G177" s="397"/>
      <c r="H177" s="403">
        <f>IFERROR(C177*VLOOKUP(F177,Back_Calculations!$D$7:$E$13,2,FALSE),0)</f>
        <v>0</v>
      </c>
      <c r="I177" s="396"/>
      <c r="J177" s="93"/>
      <c r="O177" s="82"/>
    </row>
    <row r="178" spans="1:15" s="81" customFormat="1">
      <c r="A178" s="396"/>
      <c r="B178" s="404"/>
      <c r="C178" s="405"/>
      <c r="D178" s="396"/>
      <c r="E178" s="396"/>
      <c r="F178" s="402">
        <f t="shared" si="14"/>
        <v>2021</v>
      </c>
      <c r="G178" s="397"/>
      <c r="H178" s="403">
        <f>IFERROR(C178*VLOOKUP(F178,Back_Calculations!$D$7:$E$13,2,FALSE),0)</f>
        <v>0</v>
      </c>
      <c r="I178" s="396"/>
      <c r="J178" s="93"/>
      <c r="O178" s="82"/>
    </row>
    <row r="179" spans="1:15" s="81" customFormat="1">
      <c r="A179" s="396"/>
      <c r="B179" s="404"/>
      <c r="C179" s="405"/>
      <c r="D179" s="396"/>
      <c r="E179" s="396"/>
      <c r="F179" s="402">
        <f t="shared" si="14"/>
        <v>2021</v>
      </c>
      <c r="G179" s="397"/>
      <c r="H179" s="403">
        <f>IFERROR(C179*VLOOKUP(F179,Back_Calculations!$D$7:$E$13,2,FALSE),0)</f>
        <v>0</v>
      </c>
      <c r="I179" s="396"/>
      <c r="J179" s="93"/>
      <c r="O179" s="82"/>
    </row>
    <row r="180" spans="1:15" s="81" customFormat="1">
      <c r="A180" s="396"/>
      <c r="B180" s="404"/>
      <c r="C180" s="405"/>
      <c r="D180" s="396"/>
      <c r="E180" s="396"/>
      <c r="F180" s="402">
        <f t="shared" si="14"/>
        <v>2021</v>
      </c>
      <c r="G180" s="397"/>
      <c r="H180" s="403">
        <f>IFERROR(C180*VLOOKUP(F180,Back_Calculations!$D$7:$E$13,2,FALSE),0)</f>
        <v>0</v>
      </c>
      <c r="I180" s="396"/>
      <c r="J180" s="93"/>
      <c r="O180" s="82"/>
    </row>
    <row r="181" spans="1:15" s="81" customFormat="1">
      <c r="A181" s="396"/>
      <c r="B181" s="399"/>
      <c r="C181" s="401"/>
      <c r="D181" s="397"/>
      <c r="E181" s="397"/>
      <c r="F181" s="402">
        <f t="shared" si="13"/>
        <v>2021</v>
      </c>
      <c r="G181" s="397"/>
      <c r="H181" s="403">
        <f>IFERROR(C181*VLOOKUP(F181,Back_Calculations!$D$7:$E$13,2,FALSE),0)</f>
        <v>0</v>
      </c>
      <c r="I181" s="397"/>
      <c r="J181" s="93"/>
      <c r="O181" s="82"/>
    </row>
    <row r="182" spans="1:15" s="81" customFormat="1">
      <c r="A182" s="396"/>
      <c r="B182" s="399"/>
      <c r="C182" s="401"/>
      <c r="D182" s="397"/>
      <c r="E182" s="397"/>
      <c r="F182" s="402">
        <f t="shared" si="13"/>
        <v>2021</v>
      </c>
      <c r="G182" s="397"/>
      <c r="H182" s="403">
        <f>IFERROR(C182*VLOOKUP(F182,Back_Calculations!$D$7:$E$13,2,FALSE),0)</f>
        <v>0</v>
      </c>
      <c r="I182" s="397"/>
      <c r="J182" s="93"/>
      <c r="O182" s="82"/>
    </row>
    <row r="183" spans="1:15" s="81" customFormat="1">
      <c r="A183" s="396"/>
      <c r="B183" s="399"/>
      <c r="C183" s="401"/>
      <c r="D183" s="397"/>
      <c r="E183" s="397"/>
      <c r="F183" s="402">
        <f t="shared" si="13"/>
        <v>2021</v>
      </c>
      <c r="G183" s="397"/>
      <c r="H183" s="403">
        <f>IFERROR(C183*VLOOKUP(F183,Back_Calculations!$D$7:$E$13,2,FALSE),0)</f>
        <v>0</v>
      </c>
      <c r="I183" s="397"/>
      <c r="J183" s="93"/>
      <c r="O183" s="82"/>
    </row>
    <row r="184" spans="1:15" s="81" customFormat="1">
      <c r="A184" s="396"/>
      <c r="B184" s="399"/>
      <c r="C184" s="401"/>
      <c r="D184" s="397"/>
      <c r="E184" s="397"/>
      <c r="F184" s="402">
        <f t="shared" si="13"/>
        <v>2021</v>
      </c>
      <c r="G184" s="397"/>
      <c r="H184" s="403">
        <f>IFERROR(C184*VLOOKUP(F184,Back_Calculations!$D$7:$E$13,2,FALSE),0)</f>
        <v>0</v>
      </c>
      <c r="I184" s="397"/>
      <c r="J184" s="93"/>
      <c r="O184" s="82"/>
    </row>
    <row r="185" spans="1:15" s="81" customFormat="1">
      <c r="A185" s="396"/>
      <c r="B185" s="399"/>
      <c r="C185" s="401"/>
      <c r="D185" s="397"/>
      <c r="E185" s="397"/>
      <c r="F185" s="402">
        <f t="shared" si="13"/>
        <v>2021</v>
      </c>
      <c r="G185" s="397"/>
      <c r="H185" s="403">
        <f>IFERROR(C185*VLOOKUP(F185,Back_Calculations!$D$7:$E$13,2,FALSE),0)</f>
        <v>0</v>
      </c>
      <c r="I185" s="397"/>
      <c r="J185" s="93"/>
      <c r="O185" s="82"/>
    </row>
    <row r="186" spans="1:15" s="81" customFormat="1">
      <c r="A186" s="396"/>
      <c r="B186" s="399"/>
      <c r="C186" s="401"/>
      <c r="D186" s="397"/>
      <c r="E186" s="397"/>
      <c r="F186" s="402">
        <f t="shared" si="13"/>
        <v>2021</v>
      </c>
      <c r="G186" s="397"/>
      <c r="H186" s="403">
        <f>IFERROR(C186*VLOOKUP(F186,Back_Calculations!$D$7:$E$13,2,FALSE),0)</f>
        <v>0</v>
      </c>
      <c r="I186" s="397"/>
      <c r="J186" s="93"/>
      <c r="O186" s="82"/>
    </row>
    <row r="187" spans="1:15" s="81" customFormat="1">
      <c r="A187" s="396"/>
      <c r="B187" s="399"/>
      <c r="C187" s="401"/>
      <c r="D187" s="397"/>
      <c r="E187" s="397"/>
      <c r="F187" s="402">
        <f t="shared" si="13"/>
        <v>2021</v>
      </c>
      <c r="G187" s="397"/>
      <c r="H187" s="403">
        <f>IFERROR(C187*VLOOKUP(F187,Back_Calculations!$D$7:$E$13,2,FALSE),0)</f>
        <v>0</v>
      </c>
      <c r="I187" s="397"/>
      <c r="J187" s="93"/>
      <c r="O187" s="82"/>
    </row>
    <row r="188" spans="1:15" s="81" customFormat="1">
      <c r="A188" s="321" t="s">
        <v>753</v>
      </c>
      <c r="B188" s="79" t="s">
        <v>59</v>
      </c>
      <c r="C188" s="362" t="s">
        <v>866</v>
      </c>
      <c r="D188" s="80" t="s">
        <v>802</v>
      </c>
      <c r="E188" s="134" t="s">
        <v>865</v>
      </c>
      <c r="F188" s="80" t="s">
        <v>755</v>
      </c>
      <c r="G188" s="80" t="s">
        <v>58</v>
      </c>
      <c r="H188" s="355" t="s">
        <v>867</v>
      </c>
      <c r="I188" s="80" t="s">
        <v>754</v>
      </c>
      <c r="J188" s="93"/>
      <c r="O188" s="82"/>
    </row>
    <row r="189" spans="1:15" s="132" customFormat="1">
      <c r="A189" s="322" t="str">
        <f>List!A11</f>
        <v>Cost Category10</v>
      </c>
      <c r="B189" s="130"/>
      <c r="C189" s="363"/>
      <c r="D189" s="131"/>
      <c r="E189" s="131"/>
      <c r="F189" s="131"/>
      <c r="G189" s="131"/>
      <c r="H189" s="356"/>
      <c r="I189" s="131"/>
      <c r="J189" s="131"/>
      <c r="O189" s="133"/>
    </row>
    <row r="190" spans="1:15" s="81" customFormat="1">
      <c r="A190" s="396"/>
      <c r="B190" s="399"/>
      <c r="C190" s="401"/>
      <c r="D190" s="397"/>
      <c r="E190" s="397"/>
      <c r="F190" s="402">
        <f t="shared" ref="F190:F199" si="15">IF(baseline_year-E190&gt;-1,baseline_year-E190,0)</f>
        <v>2021</v>
      </c>
      <c r="G190" s="397"/>
      <c r="H190" s="403">
        <f>IFERROR(C190*VLOOKUP(F190,Back_Calculations!$D$7:$E$13,2,FALSE),0)</f>
        <v>0</v>
      </c>
      <c r="I190" s="397"/>
      <c r="J190" s="93"/>
      <c r="O190" s="82"/>
    </row>
    <row r="191" spans="1:15" s="81" customFormat="1">
      <c r="A191" s="396"/>
      <c r="B191" s="404"/>
      <c r="C191" s="405"/>
      <c r="D191" s="396"/>
      <c r="E191" s="396"/>
      <c r="F191" s="402">
        <f t="shared" si="15"/>
        <v>2021</v>
      </c>
      <c r="G191" s="397"/>
      <c r="H191" s="403">
        <f>IFERROR(C191*VLOOKUP(F191,Back_Calculations!$D$7:$E$13,2,FALSE),0)</f>
        <v>0</v>
      </c>
      <c r="I191" s="396"/>
      <c r="J191" s="93"/>
      <c r="O191" s="82"/>
    </row>
    <row r="192" spans="1:15" s="81" customFormat="1">
      <c r="A192" s="396"/>
      <c r="B192" s="404"/>
      <c r="C192" s="405"/>
      <c r="D192" s="396"/>
      <c r="E192" s="396"/>
      <c r="F192" s="402">
        <f t="shared" si="15"/>
        <v>2021</v>
      </c>
      <c r="G192" s="397"/>
      <c r="H192" s="403">
        <f>IFERROR(C192*VLOOKUP(F192,Back_Calculations!$D$7:$E$13,2,FALSE),0)</f>
        <v>0</v>
      </c>
      <c r="I192" s="396"/>
      <c r="J192" s="93"/>
      <c r="O192" s="82"/>
    </row>
    <row r="193" spans="1:15" s="81" customFormat="1">
      <c r="A193" s="396"/>
      <c r="B193" s="404"/>
      <c r="C193" s="405"/>
      <c r="D193" s="396"/>
      <c r="E193" s="396"/>
      <c r="F193" s="402">
        <f t="shared" si="15"/>
        <v>2021</v>
      </c>
      <c r="G193" s="397"/>
      <c r="H193" s="403">
        <f>IFERROR(C193*VLOOKUP(F193,Back_Calculations!$D$7:$E$13,2,FALSE),0)</f>
        <v>0</v>
      </c>
      <c r="I193" s="396"/>
      <c r="J193" s="93"/>
      <c r="O193" s="82"/>
    </row>
    <row r="194" spans="1:15" s="81" customFormat="1">
      <c r="A194" s="396"/>
      <c r="B194" s="404"/>
      <c r="C194" s="405"/>
      <c r="D194" s="396"/>
      <c r="E194" s="396"/>
      <c r="F194" s="402">
        <f t="shared" si="15"/>
        <v>2021</v>
      </c>
      <c r="G194" s="397"/>
      <c r="H194" s="403">
        <f>IFERROR(C194*VLOOKUP(F194,Back_Calculations!$D$7:$E$13,2,FALSE),0)</f>
        <v>0</v>
      </c>
      <c r="I194" s="396"/>
      <c r="J194" s="93"/>
      <c r="O194" s="82"/>
    </row>
    <row r="195" spans="1:15" s="81" customFormat="1">
      <c r="A195" s="396"/>
      <c r="B195" s="404"/>
      <c r="C195" s="405"/>
      <c r="D195" s="396"/>
      <c r="E195" s="396"/>
      <c r="F195" s="402">
        <f t="shared" si="15"/>
        <v>2021</v>
      </c>
      <c r="G195" s="397"/>
      <c r="H195" s="403">
        <f>IFERROR(C195*VLOOKUP(F195,Back_Calculations!$D$7:$E$13,2,FALSE),0)</f>
        <v>0</v>
      </c>
      <c r="I195" s="396"/>
      <c r="J195" s="93"/>
      <c r="O195" s="82"/>
    </row>
    <row r="196" spans="1:15" s="81" customFormat="1">
      <c r="A196" s="396"/>
      <c r="B196" s="404"/>
      <c r="C196" s="405"/>
      <c r="D196" s="396"/>
      <c r="E196" s="396"/>
      <c r="F196" s="402">
        <f t="shared" si="15"/>
        <v>2021</v>
      </c>
      <c r="G196" s="397"/>
      <c r="H196" s="403">
        <f>IFERROR(C196*VLOOKUP(F196,Back_Calculations!$D$7:$E$13,2,FALSE),0)</f>
        <v>0</v>
      </c>
      <c r="I196" s="396"/>
      <c r="J196" s="93"/>
      <c r="O196" s="82"/>
    </row>
    <row r="197" spans="1:15" s="81" customFormat="1">
      <c r="A197" s="396"/>
      <c r="B197" s="404"/>
      <c r="C197" s="405"/>
      <c r="D197" s="396"/>
      <c r="E197" s="396"/>
      <c r="F197" s="402">
        <f t="shared" si="15"/>
        <v>2021</v>
      </c>
      <c r="G197" s="397"/>
      <c r="H197" s="403">
        <f>IFERROR(C197*VLOOKUP(F197,Back_Calculations!$D$7:$E$13,2,FALSE),0)</f>
        <v>0</v>
      </c>
      <c r="I197" s="396"/>
      <c r="J197" s="93"/>
      <c r="O197" s="82"/>
    </row>
    <row r="198" spans="1:15" s="81" customFormat="1">
      <c r="A198" s="396"/>
      <c r="B198" s="399"/>
      <c r="C198" s="401"/>
      <c r="D198" s="397"/>
      <c r="E198" s="397"/>
      <c r="F198" s="402">
        <f t="shared" si="15"/>
        <v>2021</v>
      </c>
      <c r="G198" s="397"/>
      <c r="H198" s="403">
        <f>IFERROR(C198*VLOOKUP(F198,Back_Calculations!$D$7:$E$13,2,FALSE),0)</f>
        <v>0</v>
      </c>
      <c r="I198" s="397"/>
      <c r="J198" s="93"/>
      <c r="O198" s="82"/>
    </row>
    <row r="199" spans="1:15" s="81" customFormat="1">
      <c r="A199" s="396"/>
      <c r="B199" s="399"/>
      <c r="C199" s="401"/>
      <c r="D199" s="397"/>
      <c r="E199" s="397"/>
      <c r="F199" s="402">
        <f t="shared" si="15"/>
        <v>2021</v>
      </c>
      <c r="G199" s="397"/>
      <c r="H199" s="403">
        <f>IFERROR(C199*VLOOKUP(F199,Back_Calculations!$D$7:$E$13,2,FALSE),0)</f>
        <v>0</v>
      </c>
      <c r="I199" s="397"/>
      <c r="J199" s="93"/>
      <c r="O199" s="82"/>
    </row>
    <row r="200" spans="1:15" s="81" customFormat="1">
      <c r="A200" s="396"/>
      <c r="B200" s="399"/>
      <c r="C200" s="398"/>
      <c r="D200" s="397"/>
      <c r="E200" s="397"/>
      <c r="F200" s="402">
        <f t="shared" ref="F200:F210" si="16">IF(baseline_year-E200&gt;-1,baseline_year-E200,0)</f>
        <v>2021</v>
      </c>
      <c r="G200" s="397"/>
      <c r="H200" s="403">
        <f>IFERROR(C200*VLOOKUP(F200,Back_Calculations!$D$7:$E$13,2,FALSE),0)</f>
        <v>0</v>
      </c>
      <c r="I200" s="397"/>
      <c r="J200" s="93"/>
      <c r="O200" s="82"/>
    </row>
    <row r="201" spans="1:15" s="81" customFormat="1">
      <c r="A201" s="396"/>
      <c r="B201" s="399"/>
      <c r="C201" s="401"/>
      <c r="D201" s="397"/>
      <c r="E201" s="397"/>
      <c r="F201" s="402">
        <f t="shared" si="16"/>
        <v>2021</v>
      </c>
      <c r="G201" s="397"/>
      <c r="H201" s="403">
        <f>IFERROR(C201*VLOOKUP(F201,Back_Calculations!$D$7:$E$13,2,FALSE),0)</f>
        <v>0</v>
      </c>
      <c r="I201" s="397"/>
      <c r="J201" s="93"/>
      <c r="O201" s="82"/>
    </row>
    <row r="202" spans="1:15" s="81" customFormat="1">
      <c r="A202" s="396"/>
      <c r="B202" s="399"/>
      <c r="C202" s="401"/>
      <c r="D202" s="397"/>
      <c r="E202" s="397"/>
      <c r="F202" s="402">
        <f t="shared" si="16"/>
        <v>2021</v>
      </c>
      <c r="G202" s="397"/>
      <c r="H202" s="403">
        <f>IFERROR(C202*VLOOKUP(F202,Back_Calculations!$D$7:$E$13,2,FALSE),0)</f>
        <v>0</v>
      </c>
      <c r="I202" s="397"/>
      <c r="J202" s="93"/>
      <c r="O202" s="82"/>
    </row>
    <row r="203" spans="1:15" s="81" customFormat="1">
      <c r="A203" s="396"/>
      <c r="B203" s="399"/>
      <c r="C203" s="401"/>
      <c r="D203" s="397"/>
      <c r="E203" s="397"/>
      <c r="F203" s="402">
        <f t="shared" si="16"/>
        <v>2021</v>
      </c>
      <c r="G203" s="397"/>
      <c r="H203" s="403">
        <f>IFERROR(C203*VLOOKUP(F203,Back_Calculations!$D$7:$E$13,2,FALSE),0)</f>
        <v>0</v>
      </c>
      <c r="I203" s="397"/>
      <c r="J203" s="93"/>
      <c r="O203" s="82"/>
    </row>
    <row r="204" spans="1:15" s="81" customFormat="1">
      <c r="A204" s="396"/>
      <c r="B204" s="399"/>
      <c r="C204" s="401"/>
      <c r="D204" s="397"/>
      <c r="E204" s="397"/>
      <c r="F204" s="402">
        <f t="shared" si="16"/>
        <v>2021</v>
      </c>
      <c r="G204" s="397"/>
      <c r="H204" s="403">
        <f>IFERROR(C204*VLOOKUP(F204,Back_Calculations!$D$7:$E$13,2,FALSE),0)</f>
        <v>0</v>
      </c>
      <c r="I204" s="397"/>
      <c r="J204" s="93"/>
      <c r="O204" s="82"/>
    </row>
    <row r="205" spans="1:15" s="81" customFormat="1">
      <c r="A205" s="396"/>
      <c r="B205" s="399"/>
      <c r="C205" s="401"/>
      <c r="D205" s="397"/>
      <c r="E205" s="397"/>
      <c r="F205" s="402">
        <f t="shared" si="16"/>
        <v>2021</v>
      </c>
      <c r="G205" s="397"/>
      <c r="H205" s="403">
        <f>IFERROR(C205*VLOOKUP(F205,Back_Calculations!$D$7:$E$13,2,FALSE),0)</f>
        <v>0</v>
      </c>
      <c r="I205" s="397"/>
      <c r="J205" s="93"/>
      <c r="O205" s="82"/>
    </row>
    <row r="206" spans="1:15" s="81" customFormat="1">
      <c r="A206" s="396"/>
      <c r="B206" s="399"/>
      <c r="C206" s="401"/>
      <c r="D206" s="397"/>
      <c r="E206" s="397"/>
      <c r="F206" s="402">
        <f t="shared" si="16"/>
        <v>2021</v>
      </c>
      <c r="G206" s="397"/>
      <c r="H206" s="403">
        <f>IFERROR(C206*VLOOKUP(F206,Back_Calculations!$D$7:$E$13,2,FALSE),0)</f>
        <v>0</v>
      </c>
      <c r="I206" s="397"/>
      <c r="J206" s="93"/>
      <c r="O206" s="82"/>
    </row>
    <row r="207" spans="1:15" s="81" customFormat="1">
      <c r="A207" s="396"/>
      <c r="B207" s="399"/>
      <c r="C207" s="398"/>
      <c r="D207" s="397"/>
      <c r="E207" s="397"/>
      <c r="F207" s="402">
        <f t="shared" si="16"/>
        <v>2021</v>
      </c>
      <c r="G207" s="397"/>
      <c r="H207" s="403">
        <f>IFERROR(C207*VLOOKUP(F207,Back_Calculations!$D$7:$E$13,2,FALSE),0)</f>
        <v>0</v>
      </c>
      <c r="I207" s="397"/>
      <c r="J207" s="93"/>
      <c r="O207" s="82"/>
    </row>
    <row r="208" spans="1:15" s="81" customFormat="1">
      <c r="A208" s="396"/>
      <c r="B208" s="399"/>
      <c r="C208" s="401"/>
      <c r="D208" s="397"/>
      <c r="E208" s="397"/>
      <c r="F208" s="402">
        <f t="shared" si="16"/>
        <v>2021</v>
      </c>
      <c r="G208" s="397"/>
      <c r="H208" s="403">
        <f>IFERROR(C208*VLOOKUP(F208,Back_Calculations!$D$7:$E$13,2,FALSE),0)</f>
        <v>0</v>
      </c>
      <c r="I208" s="397"/>
      <c r="J208" s="93"/>
      <c r="O208" s="82"/>
    </row>
    <row r="209" spans="1:15" s="81" customFormat="1">
      <c r="A209" s="396"/>
      <c r="B209" s="399"/>
      <c r="C209" s="401"/>
      <c r="D209" s="397"/>
      <c r="E209" s="397"/>
      <c r="F209" s="402">
        <f t="shared" si="16"/>
        <v>2021</v>
      </c>
      <c r="G209" s="397"/>
      <c r="H209" s="403">
        <f>IFERROR(C209*VLOOKUP(F209,Back_Calculations!$D$7:$E$13,2,FALSE),0)</f>
        <v>0</v>
      </c>
      <c r="I209" s="397"/>
      <c r="J209" s="93"/>
      <c r="O209" s="82"/>
    </row>
    <row r="210" spans="1:15" s="81" customFormat="1">
      <c r="A210" s="396"/>
      <c r="B210" s="399"/>
      <c r="C210" s="401"/>
      <c r="D210" s="397"/>
      <c r="E210" s="397"/>
      <c r="F210" s="402">
        <f t="shared" si="16"/>
        <v>2021</v>
      </c>
      <c r="G210" s="397"/>
      <c r="H210" s="403">
        <f>IFERROR(C210*VLOOKUP(F210,Back_Calculations!$D$7:$E$13,2,FALSE),0)</f>
        <v>0</v>
      </c>
      <c r="I210" s="397"/>
      <c r="J210" s="93"/>
      <c r="O210" s="82"/>
    </row>
    <row r="211" spans="1:15" s="81" customFormat="1">
      <c r="A211" s="316"/>
      <c r="B211" s="92"/>
      <c r="C211" s="94"/>
      <c r="D211" s="93"/>
      <c r="E211" s="93"/>
      <c r="F211" s="93"/>
      <c r="G211" s="93"/>
      <c r="H211" s="357">
        <f>IFERROR(C211*VLOOKUP(F211,Back_Calculations!$D$7:$E$13,2,FALSE),0)</f>
        <v>0</v>
      </c>
      <c r="I211" s="93"/>
      <c r="J211" s="93"/>
      <c r="O211" s="82"/>
    </row>
    <row r="212" spans="1:15" s="81" customFormat="1">
      <c r="A212" s="316"/>
      <c r="B212" s="92"/>
      <c r="C212" s="94"/>
      <c r="D212" s="93"/>
      <c r="E212" s="93"/>
      <c r="F212" s="93"/>
      <c r="G212" s="93"/>
      <c r="H212" s="357">
        <f>IFERROR(C212*VLOOKUP(F212,Back_Calculations!$D$7:$E$13,2,FALSE),0)</f>
        <v>0</v>
      </c>
      <c r="I212" s="93"/>
      <c r="J212" s="93"/>
      <c r="O212" s="82"/>
    </row>
    <row r="213" spans="1:15" s="81" customFormat="1">
      <c r="A213" s="316"/>
      <c r="B213" s="92"/>
      <c r="C213" s="94"/>
      <c r="D213" s="93"/>
      <c r="E213" s="93"/>
      <c r="F213" s="93"/>
      <c r="G213" s="93"/>
      <c r="H213" s="357">
        <f>IFERROR(C213*VLOOKUP(F213,Back_Calculations!$D$7:$E$13,2,FALSE),0)</f>
        <v>0</v>
      </c>
      <c r="I213" s="93"/>
      <c r="J213" s="93"/>
      <c r="O213" s="82"/>
    </row>
    <row r="214" spans="1:15" s="81" customFormat="1">
      <c r="A214" s="316"/>
      <c r="B214" s="92"/>
      <c r="C214" s="94"/>
      <c r="D214" s="93"/>
      <c r="E214" s="93"/>
      <c r="F214" s="93"/>
      <c r="G214" s="93"/>
      <c r="H214" s="357">
        <f>IFERROR(C214*VLOOKUP(F214,Back_Calculations!$D$7:$E$13,2,FALSE),0)</f>
        <v>0</v>
      </c>
      <c r="I214" s="93"/>
      <c r="J214" s="93"/>
      <c r="O214" s="82"/>
    </row>
    <row r="215" spans="1:15" s="81" customFormat="1">
      <c r="A215" s="316"/>
      <c r="B215" s="92"/>
      <c r="C215" s="94"/>
      <c r="D215" s="93"/>
      <c r="E215" s="93"/>
      <c r="F215" s="93"/>
      <c r="G215" s="93"/>
      <c r="H215" s="357">
        <f>IFERROR(C215*VLOOKUP(F215,Back_Calculations!$D$7:$E$13,2,FALSE),0)</f>
        <v>0</v>
      </c>
      <c r="I215" s="93"/>
      <c r="J215" s="93"/>
      <c r="O215" s="82"/>
    </row>
    <row r="216" spans="1:15" s="81" customFormat="1">
      <c r="A216" s="316"/>
      <c r="B216" s="92"/>
      <c r="C216" s="94"/>
      <c r="D216" s="93"/>
      <c r="E216" s="93"/>
      <c r="F216" s="93"/>
      <c r="G216" s="93"/>
      <c r="H216" s="357">
        <f>IFERROR(C216*VLOOKUP(F216,Back_Calculations!$D$7:$E$13,2,FALSE),0)</f>
        <v>0</v>
      </c>
      <c r="I216" s="93"/>
      <c r="J216" s="93"/>
      <c r="O216" s="82"/>
    </row>
    <row r="217" spans="1:15" s="81" customFormat="1">
      <c r="A217" s="316"/>
      <c r="B217" s="92"/>
      <c r="C217" s="94"/>
      <c r="D217" s="93"/>
      <c r="E217" s="93"/>
      <c r="F217" s="93"/>
      <c r="G217" s="93"/>
      <c r="H217" s="357">
        <f>IFERROR(C217*VLOOKUP(F217,Back_Calculations!$D$7:$E$13,2,FALSE),0)</f>
        <v>0</v>
      </c>
      <c r="I217" s="93"/>
      <c r="J217" s="93"/>
      <c r="O217" s="82"/>
    </row>
    <row r="218" spans="1:15" s="81" customFormat="1">
      <c r="A218" s="316"/>
      <c r="B218" s="92"/>
      <c r="C218" s="94"/>
      <c r="D218" s="93"/>
      <c r="E218" s="93"/>
      <c r="F218" s="93"/>
      <c r="G218" s="93"/>
      <c r="H218" s="357">
        <f>IFERROR(C218*VLOOKUP(F218,Back_Calculations!$D$7:$E$13,2,FALSE),0)</f>
        <v>0</v>
      </c>
      <c r="I218" s="93"/>
      <c r="J218" s="93"/>
      <c r="O218" s="82"/>
    </row>
    <row r="219" spans="1:15" s="81" customFormat="1">
      <c r="A219" s="316"/>
      <c r="B219" s="92"/>
      <c r="C219" s="94"/>
      <c r="D219" s="93"/>
      <c r="E219" s="93"/>
      <c r="F219" s="93"/>
      <c r="G219" s="93"/>
      <c r="H219" s="357">
        <f>IFERROR(C219*VLOOKUP(F219,Back_Calculations!$D$7:$E$13,2,FALSE),0)</f>
        <v>0</v>
      </c>
      <c r="I219" s="93"/>
      <c r="J219" s="93"/>
      <c r="O219" s="82"/>
    </row>
    <row r="220" spans="1:15" s="81" customFormat="1">
      <c r="A220" s="316"/>
      <c r="B220" s="92"/>
      <c r="C220" s="94"/>
      <c r="D220" s="93"/>
      <c r="E220" s="93"/>
      <c r="F220" s="93"/>
      <c r="G220" s="93"/>
      <c r="H220" s="357">
        <f>IFERROR(C220*VLOOKUP(F220,Back_Calculations!$D$7:$E$13,2,FALSE),0)</f>
        <v>0</v>
      </c>
      <c r="I220" s="93"/>
      <c r="J220" s="93"/>
      <c r="O220" s="82"/>
    </row>
    <row r="221" spans="1:15" s="81" customFormat="1">
      <c r="A221" s="316"/>
      <c r="B221" s="92"/>
      <c r="C221" s="94"/>
      <c r="D221" s="93"/>
      <c r="E221" s="93"/>
      <c r="F221" s="93"/>
      <c r="G221" s="93"/>
      <c r="H221" s="357">
        <f>IFERROR(C221*VLOOKUP(F221,Back_Calculations!$D$7:$E$13,2,FALSE),0)</f>
        <v>0</v>
      </c>
      <c r="I221" s="93"/>
      <c r="J221" s="93"/>
      <c r="O221" s="82"/>
    </row>
    <row r="222" spans="1:15" s="81" customFormat="1">
      <c r="A222" s="316"/>
      <c r="B222" s="92"/>
      <c r="C222" s="364"/>
      <c r="D222" s="93"/>
      <c r="E222" s="93"/>
      <c r="F222" s="93"/>
      <c r="G222" s="93"/>
      <c r="H222" s="357">
        <f>IFERROR(C222*VLOOKUP(F222,Back_Calculations!$D$7:$E$13,2,FALSE),0)</f>
        <v>0</v>
      </c>
      <c r="I222" s="93"/>
      <c r="J222" s="93"/>
      <c r="O222" s="82"/>
    </row>
    <row r="223" spans="1:15" s="81" customFormat="1">
      <c r="A223" s="316"/>
      <c r="B223" s="92"/>
      <c r="C223" s="94"/>
      <c r="D223" s="93"/>
      <c r="E223" s="93"/>
      <c r="F223" s="93"/>
      <c r="G223" s="93"/>
      <c r="H223" s="357">
        <f>IFERROR(C223*VLOOKUP(F223,Back_Calculations!$D$7:$E$13,2,FALSE),0)</f>
        <v>0</v>
      </c>
      <c r="I223" s="93"/>
      <c r="J223" s="93"/>
      <c r="O223" s="82"/>
    </row>
    <row r="224" spans="1:15" s="81" customFormat="1">
      <c r="A224" s="316"/>
      <c r="B224" s="92"/>
      <c r="C224" s="94"/>
      <c r="D224" s="93"/>
      <c r="E224" s="93"/>
      <c r="F224" s="93"/>
      <c r="G224" s="93"/>
      <c r="H224" s="357">
        <f>IFERROR(C224*VLOOKUP(F224,Back_Calculations!$D$7:$E$13,2,FALSE),0)</f>
        <v>0</v>
      </c>
      <c r="I224" s="93"/>
      <c r="J224" s="93"/>
      <c r="O224" s="82"/>
    </row>
    <row r="225" spans="1:15" s="81" customFormat="1">
      <c r="A225" s="316"/>
      <c r="B225" s="92"/>
      <c r="C225" s="94"/>
      <c r="D225" s="93"/>
      <c r="E225" s="93"/>
      <c r="F225" s="93"/>
      <c r="G225" s="93"/>
      <c r="H225" s="357">
        <f>IFERROR(C225*VLOOKUP(F225,Back_Calculations!$D$7:$E$13,2,FALSE),0)</f>
        <v>0</v>
      </c>
      <c r="I225" s="93"/>
      <c r="J225" s="93"/>
      <c r="O225" s="82"/>
    </row>
    <row r="226" spans="1:15" s="81" customFormat="1">
      <c r="A226" s="316"/>
      <c r="B226" s="92"/>
      <c r="C226" s="94"/>
      <c r="D226" s="93"/>
      <c r="E226" s="93"/>
      <c r="F226" s="93"/>
      <c r="G226" s="93"/>
      <c r="H226" s="357">
        <f>IFERROR(C226*VLOOKUP(F226,Back_Calculations!$D$7:$E$13,2,FALSE),0)</f>
        <v>0</v>
      </c>
      <c r="I226" s="93"/>
      <c r="J226" s="93"/>
      <c r="O226" s="82"/>
    </row>
    <row r="227" spans="1:15" s="81" customFormat="1">
      <c r="A227" s="316"/>
      <c r="B227" s="92"/>
      <c r="C227" s="94"/>
      <c r="D227" s="93"/>
      <c r="E227" s="93"/>
      <c r="F227" s="93"/>
      <c r="G227" s="93"/>
      <c r="H227" s="357">
        <f>IFERROR(C227*VLOOKUP(F227,Back_Calculations!$D$7:$E$13,2,FALSE),0)</f>
        <v>0</v>
      </c>
      <c r="I227" s="93"/>
      <c r="J227" s="93"/>
      <c r="O227" s="82"/>
    </row>
    <row r="228" spans="1:15" s="81" customFormat="1">
      <c r="A228" s="316"/>
      <c r="B228" s="92"/>
      <c r="C228" s="94"/>
      <c r="D228" s="93"/>
      <c r="E228" s="93"/>
      <c r="F228" s="93"/>
      <c r="G228" s="93"/>
      <c r="H228" s="357">
        <f>IFERROR(C228*VLOOKUP(F228,Back_Calculations!$D$7:$E$13,2,FALSE),0)</f>
        <v>0</v>
      </c>
      <c r="I228" s="93"/>
      <c r="J228" s="93"/>
      <c r="O228" s="82"/>
    </row>
    <row r="229" spans="1:15" s="81" customFormat="1">
      <c r="A229" s="316"/>
      <c r="B229" s="92"/>
      <c r="C229" s="94"/>
      <c r="D229" s="93"/>
      <c r="E229" s="93"/>
      <c r="F229" s="93"/>
      <c r="G229" s="93"/>
      <c r="H229" s="357">
        <f>IFERROR(C229*VLOOKUP(F229,Back_Calculations!$D$7:$E$13,2,FALSE),0)</f>
        <v>0</v>
      </c>
      <c r="I229" s="93"/>
      <c r="J229" s="93"/>
      <c r="O229" s="82"/>
    </row>
    <row r="230" spans="1:15" s="81" customFormat="1">
      <c r="A230" s="316"/>
      <c r="B230" s="92"/>
      <c r="C230" s="94"/>
      <c r="D230" s="93"/>
      <c r="E230" s="93"/>
      <c r="F230" s="93"/>
      <c r="G230" s="93"/>
      <c r="H230" s="357">
        <f>IFERROR(C230*VLOOKUP(F230,Back_Calculations!$D$7:$E$13,2,FALSE),0)</f>
        <v>0</v>
      </c>
      <c r="I230" s="93"/>
      <c r="J230" s="93"/>
      <c r="O230" s="82"/>
    </row>
    <row r="231" spans="1:15" s="81" customFormat="1">
      <c r="A231" s="316"/>
      <c r="B231" s="92"/>
      <c r="C231" s="94"/>
      <c r="D231" s="93"/>
      <c r="E231" s="93"/>
      <c r="F231" s="93"/>
      <c r="G231" s="93"/>
      <c r="H231" s="357">
        <f>IFERROR(C231*VLOOKUP(F231,Back_Calculations!$D$7:$E$13,2,FALSE),0)</f>
        <v>0</v>
      </c>
      <c r="I231" s="93"/>
      <c r="J231" s="93"/>
      <c r="O231" s="82"/>
    </row>
    <row r="232" spans="1:15" s="81" customFormat="1">
      <c r="A232" s="316"/>
      <c r="B232" s="92"/>
      <c r="C232" s="94"/>
      <c r="D232" s="93"/>
      <c r="E232" s="93"/>
      <c r="F232" s="93"/>
      <c r="G232" s="93"/>
      <c r="H232" s="357">
        <f>IFERROR(C232*VLOOKUP(F232,Back_Calculations!$D$7:$E$13,2,FALSE),0)</f>
        <v>0</v>
      </c>
      <c r="I232" s="93"/>
      <c r="J232" s="93"/>
      <c r="O232" s="82"/>
    </row>
    <row r="233" spans="1:15" s="81" customFormat="1">
      <c r="A233" s="316"/>
      <c r="B233" s="92"/>
      <c r="C233" s="94"/>
      <c r="D233" s="93"/>
      <c r="E233" s="93"/>
      <c r="F233" s="93"/>
      <c r="G233" s="93"/>
      <c r="H233" s="357">
        <f>IFERROR(C233*VLOOKUP(F233,Back_Calculations!$D$7:$E$13,2,FALSE),0)</f>
        <v>0</v>
      </c>
      <c r="I233" s="93"/>
      <c r="J233" s="93"/>
      <c r="O233" s="82"/>
    </row>
    <row r="234" spans="1:15" s="81" customFormat="1">
      <c r="A234" s="316"/>
      <c r="B234" s="92"/>
      <c r="C234" s="94"/>
      <c r="D234" s="93"/>
      <c r="E234" s="93"/>
      <c r="F234" s="93"/>
      <c r="G234" s="93"/>
      <c r="H234" s="357">
        <f>IFERROR(C234*VLOOKUP(F234,Back_Calculations!$D$7:$E$13,2,FALSE),0)</f>
        <v>0</v>
      </c>
      <c r="I234" s="93"/>
      <c r="J234" s="93"/>
      <c r="O234" s="82"/>
    </row>
    <row r="235" spans="1:15" s="81" customFormat="1">
      <c r="A235" s="316"/>
      <c r="B235" s="92"/>
      <c r="C235" s="94"/>
      <c r="D235" s="93"/>
      <c r="E235" s="93"/>
      <c r="F235" s="93"/>
      <c r="G235" s="93"/>
      <c r="H235" s="357">
        <f>IFERROR(C235*VLOOKUP(F235,Back_Calculations!$D$7:$E$13,2,FALSE),0)</f>
        <v>0</v>
      </c>
      <c r="I235" s="93"/>
      <c r="J235" s="93"/>
      <c r="O235" s="82"/>
    </row>
    <row r="236" spans="1:15" s="81" customFormat="1">
      <c r="A236" s="316"/>
      <c r="B236" s="92"/>
      <c r="C236" s="94"/>
      <c r="D236" s="93"/>
      <c r="E236" s="93"/>
      <c r="F236" s="93"/>
      <c r="G236" s="93"/>
      <c r="H236" s="357">
        <f>IFERROR(C236*VLOOKUP(F236,Back_Calculations!$D$7:$E$13,2,FALSE),0)</f>
        <v>0</v>
      </c>
      <c r="I236" s="93"/>
      <c r="J236" s="93"/>
      <c r="O236" s="82"/>
    </row>
    <row r="237" spans="1:15" s="81" customFormat="1">
      <c r="A237" s="316"/>
      <c r="B237" s="92"/>
      <c r="C237" s="94"/>
      <c r="D237" s="93"/>
      <c r="E237" s="93"/>
      <c r="F237" s="93"/>
      <c r="G237" s="93"/>
      <c r="H237" s="357">
        <f>IFERROR(C237*VLOOKUP(F237,Back_Calculations!$D$7:$E$13,2,FALSE),0)</f>
        <v>0</v>
      </c>
      <c r="I237" s="93"/>
      <c r="J237" s="93"/>
      <c r="O237" s="82"/>
    </row>
    <row r="238" spans="1:15" s="81" customFormat="1">
      <c r="A238" s="316"/>
      <c r="B238" s="92"/>
      <c r="C238" s="94"/>
      <c r="D238" s="93"/>
      <c r="E238" s="93"/>
      <c r="F238" s="93"/>
      <c r="G238" s="93"/>
      <c r="H238" s="357">
        <f>IFERROR(C238*VLOOKUP(F238,Back_Calculations!$D$7:$E$13,2,FALSE),0)</f>
        <v>0</v>
      </c>
      <c r="I238" s="93"/>
      <c r="J238" s="93"/>
      <c r="O238" s="82"/>
    </row>
    <row r="239" spans="1:15" s="81" customFormat="1">
      <c r="A239" s="316"/>
      <c r="B239" s="92"/>
      <c r="C239" s="94"/>
      <c r="D239" s="93"/>
      <c r="E239" s="93"/>
      <c r="F239" s="93"/>
      <c r="G239" s="93"/>
      <c r="H239" s="357">
        <f>IFERROR(C239*VLOOKUP(F239,Back_Calculations!$D$7:$E$13,2,FALSE),0)</f>
        <v>0</v>
      </c>
      <c r="I239" s="93"/>
      <c r="J239" s="93"/>
      <c r="O239" s="82"/>
    </row>
    <row r="240" spans="1:15" s="81" customFormat="1">
      <c r="A240" s="316"/>
      <c r="B240" s="92"/>
      <c r="C240" s="94"/>
      <c r="D240" s="93"/>
      <c r="E240" s="93"/>
      <c r="F240" s="93"/>
      <c r="G240" s="93"/>
      <c r="H240" s="357">
        <f>IFERROR(C240*VLOOKUP(F240,Back_Calculations!$D$7:$E$13,2,FALSE),0)</f>
        <v>0</v>
      </c>
      <c r="I240" s="93"/>
      <c r="J240" s="93"/>
      <c r="O240" s="82"/>
    </row>
    <row r="241" spans="1:15" s="81" customFormat="1">
      <c r="A241" s="316"/>
      <c r="B241" s="92"/>
      <c r="C241" s="94"/>
      <c r="D241" s="93"/>
      <c r="E241" s="93"/>
      <c r="F241" s="93"/>
      <c r="G241" s="93"/>
      <c r="H241" s="357">
        <f>IFERROR(C241*VLOOKUP(F241,Back_Calculations!$D$7:$E$13,2,FALSE),0)</f>
        <v>0</v>
      </c>
      <c r="I241" s="93"/>
      <c r="J241" s="93"/>
      <c r="O241" s="82"/>
    </row>
    <row r="242" spans="1:15" s="81" customFormat="1">
      <c r="A242" s="316"/>
      <c r="B242" s="92"/>
      <c r="C242" s="94"/>
      <c r="D242" s="93"/>
      <c r="E242" s="93"/>
      <c r="F242" s="93"/>
      <c r="G242" s="93"/>
      <c r="H242" s="357">
        <f>IFERROR(C242*VLOOKUP(F242,Back_Calculations!$D$7:$E$13,2,FALSE),0)</f>
        <v>0</v>
      </c>
      <c r="I242" s="93"/>
      <c r="J242" s="93"/>
      <c r="O242" s="82"/>
    </row>
    <row r="243" spans="1:15" s="81" customFormat="1">
      <c r="A243" s="316"/>
      <c r="B243" s="92"/>
      <c r="C243" s="94"/>
      <c r="D243" s="93"/>
      <c r="E243" s="93"/>
      <c r="F243" s="93"/>
      <c r="G243" s="93"/>
      <c r="H243" s="357">
        <f>IFERROR(C243*VLOOKUP(F243,Back_Calculations!$D$7:$E$13,2,FALSE),0)</f>
        <v>0</v>
      </c>
      <c r="I243" s="93"/>
      <c r="J243" s="93"/>
      <c r="O243" s="82"/>
    </row>
    <row r="244" spans="1:15" s="81" customFormat="1">
      <c r="A244" s="316"/>
      <c r="B244" s="92"/>
      <c r="C244" s="94"/>
      <c r="D244" s="93"/>
      <c r="E244" s="93"/>
      <c r="F244" s="93"/>
      <c r="G244" s="93"/>
      <c r="H244" s="357">
        <f>IFERROR(C244*VLOOKUP(F244,Back_Calculations!$D$7:$E$13,2,FALSE),0)</f>
        <v>0</v>
      </c>
      <c r="I244" s="93"/>
      <c r="J244" s="93"/>
      <c r="O244" s="82"/>
    </row>
    <row r="245" spans="1:15" s="81" customFormat="1">
      <c r="A245" s="316"/>
      <c r="B245" s="92"/>
      <c r="C245" s="94"/>
      <c r="D245" s="93"/>
      <c r="E245" s="93"/>
      <c r="F245" s="93"/>
      <c r="G245" s="93"/>
      <c r="H245" s="357">
        <f>IFERROR(C245*VLOOKUP(F245,Back_Calculations!$D$7:$E$13,2,FALSE),0)</f>
        <v>0</v>
      </c>
      <c r="I245" s="93"/>
      <c r="J245" s="93"/>
      <c r="O245" s="82"/>
    </row>
    <row r="246" spans="1:15" s="81" customFormat="1">
      <c r="A246" s="316"/>
      <c r="B246" s="92"/>
      <c r="C246" s="94"/>
      <c r="D246" s="93"/>
      <c r="E246" s="93"/>
      <c r="F246" s="93"/>
      <c r="G246" s="93"/>
      <c r="H246" s="357">
        <f>IFERROR(C246*VLOOKUP(F246,Back_Calculations!$D$7:$E$13,2,FALSE),0)</f>
        <v>0</v>
      </c>
      <c r="I246" s="93"/>
      <c r="J246" s="93"/>
      <c r="O246" s="82"/>
    </row>
    <row r="247" spans="1:15" s="81" customFormat="1">
      <c r="A247" s="316"/>
      <c r="B247" s="92"/>
      <c r="C247" s="94"/>
      <c r="D247" s="93"/>
      <c r="E247" s="93"/>
      <c r="F247" s="93"/>
      <c r="G247" s="93"/>
      <c r="H247" s="357">
        <f>IFERROR(C247*VLOOKUP(F247,Back_Calculations!$D$7:$E$13,2,FALSE),0)</f>
        <v>0</v>
      </c>
      <c r="I247" s="93"/>
      <c r="J247" s="93"/>
      <c r="O247" s="82"/>
    </row>
    <row r="248" spans="1:15" s="81" customFormat="1">
      <c r="A248" s="316"/>
      <c r="B248" s="92"/>
      <c r="C248" s="94"/>
      <c r="D248" s="93"/>
      <c r="E248" s="93"/>
      <c r="F248" s="93"/>
      <c r="G248" s="93"/>
      <c r="H248" s="357">
        <f>IFERROR(C248*VLOOKUP(F248,Back_Calculations!$D$7:$E$13,2,FALSE),0)</f>
        <v>0</v>
      </c>
      <c r="I248" s="93"/>
      <c r="J248" s="93"/>
      <c r="O248" s="82"/>
    </row>
    <row r="249" spans="1:15" s="81" customFormat="1">
      <c r="A249" s="316"/>
      <c r="B249" s="92"/>
      <c r="C249" s="94"/>
      <c r="D249" s="93"/>
      <c r="E249" s="93"/>
      <c r="F249" s="93"/>
      <c r="G249" s="93"/>
      <c r="H249" s="357">
        <f>IFERROR(C249*VLOOKUP(F249,Back_Calculations!$D$7:$E$13,2,FALSE),0)</f>
        <v>0</v>
      </c>
      <c r="I249" s="93"/>
      <c r="J249" s="93"/>
      <c r="O249" s="82"/>
    </row>
    <row r="250" spans="1:15" s="81" customFormat="1">
      <c r="A250" s="316"/>
      <c r="B250" s="92"/>
      <c r="C250" s="94"/>
      <c r="D250" s="93"/>
      <c r="E250" s="93"/>
      <c r="F250" s="93"/>
      <c r="G250" s="93"/>
      <c r="H250" s="357">
        <f>IFERROR(C250*VLOOKUP(F250,Back_Calculations!$D$7:$E$13,2,FALSE),0)</f>
        <v>0</v>
      </c>
      <c r="I250" s="93"/>
      <c r="J250" s="93"/>
      <c r="O250" s="82"/>
    </row>
    <row r="251" spans="1:15" s="81" customFormat="1">
      <c r="A251" s="316"/>
      <c r="B251" s="92"/>
      <c r="C251" s="94"/>
      <c r="D251" s="93"/>
      <c r="E251" s="93"/>
      <c r="F251" s="93"/>
      <c r="G251" s="93"/>
      <c r="H251" s="357">
        <f>IFERROR(C251*VLOOKUP(F251,Back_Calculations!$D$7:$E$13,2,FALSE),0)</f>
        <v>0</v>
      </c>
      <c r="I251" s="93"/>
      <c r="J251" s="93"/>
      <c r="O251" s="82"/>
    </row>
    <row r="252" spans="1:15" s="81" customFormat="1">
      <c r="A252" s="316"/>
      <c r="B252" s="92"/>
      <c r="C252" s="94"/>
      <c r="D252" s="93"/>
      <c r="E252" s="93"/>
      <c r="F252" s="93"/>
      <c r="G252" s="93"/>
      <c r="H252" s="357">
        <f>IFERROR(C252*VLOOKUP(F252,Back_Calculations!$D$7:$E$13,2,FALSE),0)</f>
        <v>0</v>
      </c>
      <c r="I252" s="93"/>
      <c r="J252" s="93"/>
      <c r="O252" s="82"/>
    </row>
    <row r="253" spans="1:15" s="81" customFormat="1">
      <c r="A253" s="316"/>
      <c r="B253" s="92"/>
      <c r="C253" s="364"/>
      <c r="D253" s="93"/>
      <c r="E253" s="93"/>
      <c r="F253" s="93"/>
      <c r="G253" s="93"/>
      <c r="H253" s="357">
        <f>IFERROR(C253*VLOOKUP(F253,Back_Calculations!$D$7:$E$13,2,FALSE),0)</f>
        <v>0</v>
      </c>
      <c r="I253" s="93"/>
      <c r="J253" s="93"/>
      <c r="O253" s="82"/>
    </row>
    <row r="254" spans="1:15" s="81" customFormat="1">
      <c r="A254" s="316"/>
      <c r="B254" s="92"/>
      <c r="C254" s="364"/>
      <c r="D254" s="93"/>
      <c r="E254" s="93"/>
      <c r="F254" s="93"/>
      <c r="G254" s="93"/>
      <c r="H254" s="357">
        <f>IFERROR(C254*VLOOKUP(F254,Back_Calculations!$D$7:$E$13,2,FALSE),0)</f>
        <v>0</v>
      </c>
      <c r="I254" s="93"/>
      <c r="J254" s="93"/>
      <c r="K254" s="97"/>
      <c r="O254" s="82"/>
    </row>
    <row r="255" spans="1:15" s="81" customFormat="1">
      <c r="A255" s="316"/>
      <c r="B255" s="92"/>
      <c r="C255" s="364"/>
      <c r="D255" s="93"/>
      <c r="E255" s="93"/>
      <c r="F255" s="93"/>
      <c r="G255" s="93"/>
      <c r="H255" s="357">
        <f>IFERROR(C255*VLOOKUP(F255,Back_Calculations!$D$7:$E$13,2,FALSE),0)</f>
        <v>0</v>
      </c>
      <c r="I255" s="93"/>
      <c r="J255" s="93"/>
      <c r="O255" s="82"/>
    </row>
    <row r="256" spans="1:15" s="81" customFormat="1">
      <c r="A256" s="316"/>
      <c r="B256" s="92"/>
      <c r="C256" s="94"/>
      <c r="D256" s="93"/>
      <c r="E256" s="93"/>
      <c r="F256" s="93"/>
      <c r="G256" s="93"/>
      <c r="H256" s="357">
        <f>IFERROR(C256*VLOOKUP(F256,Back_Calculations!$D$7:$E$13,2,FALSE),0)</f>
        <v>0</v>
      </c>
      <c r="I256" s="93"/>
      <c r="J256" s="93"/>
      <c r="O256" s="82"/>
    </row>
    <row r="257" spans="1:15" s="81" customFormat="1">
      <c r="A257" s="316"/>
      <c r="B257" s="92"/>
      <c r="C257" s="94"/>
      <c r="D257" s="93"/>
      <c r="E257" s="93"/>
      <c r="F257" s="93"/>
      <c r="G257" s="93"/>
      <c r="H257" s="357">
        <f>IFERROR(C257*VLOOKUP(F257,Back_Calculations!$D$7:$E$13,2,FALSE),0)</f>
        <v>0</v>
      </c>
      <c r="I257" s="93"/>
      <c r="J257" s="93"/>
      <c r="O257" s="82"/>
    </row>
    <row r="258" spans="1:15" s="81" customFormat="1">
      <c r="A258" s="316"/>
      <c r="B258" s="92"/>
      <c r="C258" s="94"/>
      <c r="D258" s="93"/>
      <c r="E258" s="93"/>
      <c r="F258" s="93"/>
      <c r="G258" s="93"/>
      <c r="H258" s="357">
        <f>IFERROR(C258*VLOOKUP(F258,Back_Calculations!$D$7:$E$13,2,FALSE),0)</f>
        <v>0</v>
      </c>
      <c r="I258" s="93"/>
      <c r="J258" s="93"/>
      <c r="O258" s="82"/>
    </row>
    <row r="259" spans="1:15" s="81" customFormat="1">
      <c r="A259" s="316"/>
      <c r="B259" s="92"/>
      <c r="C259" s="94"/>
      <c r="D259" s="93"/>
      <c r="E259" s="93"/>
      <c r="F259" s="93"/>
      <c r="G259" s="93"/>
      <c r="H259" s="357">
        <f>IFERROR(C259*VLOOKUP(F259,Back_Calculations!$D$7:$E$13,2,FALSE),0)</f>
        <v>0</v>
      </c>
      <c r="I259" s="93"/>
      <c r="J259" s="93"/>
      <c r="O259" s="82"/>
    </row>
    <row r="260" spans="1:15" s="81" customFormat="1">
      <c r="A260" s="316"/>
      <c r="B260" s="92"/>
      <c r="C260" s="94"/>
      <c r="D260" s="93"/>
      <c r="E260" s="93"/>
      <c r="F260" s="93"/>
      <c r="G260" s="93"/>
      <c r="H260" s="357">
        <f>IFERROR(C260*VLOOKUP(F260,Back_Calculations!$D$7:$E$13,2,FALSE),0)</f>
        <v>0</v>
      </c>
      <c r="I260" s="93"/>
      <c r="J260" s="93"/>
      <c r="O260" s="82"/>
    </row>
    <row r="261" spans="1:15" s="81" customFormat="1">
      <c r="A261" s="316"/>
      <c r="B261" s="92"/>
      <c r="C261" s="94"/>
      <c r="D261" s="93"/>
      <c r="E261" s="93"/>
      <c r="F261" s="93"/>
      <c r="G261" s="93"/>
      <c r="H261" s="357">
        <f>IFERROR(C261*VLOOKUP(F261,Back_Calculations!$D$7:$E$13,2,FALSE),0)</f>
        <v>0</v>
      </c>
      <c r="I261" s="93"/>
      <c r="J261" s="93"/>
      <c r="O261" s="82"/>
    </row>
    <row r="262" spans="1:15" s="81" customFormat="1">
      <c r="A262" s="316"/>
      <c r="B262" s="92"/>
      <c r="C262" s="94"/>
      <c r="D262" s="93"/>
      <c r="E262" s="93"/>
      <c r="F262" s="93"/>
      <c r="G262" s="93"/>
      <c r="H262" s="357">
        <f>IFERROR(C262*VLOOKUP(F262,Back_Calculations!$D$7:$E$13,2,FALSE),0)</f>
        <v>0</v>
      </c>
      <c r="I262" s="93"/>
      <c r="J262" s="93"/>
      <c r="O262" s="82"/>
    </row>
    <row r="263" spans="1:15" s="81" customFormat="1">
      <c r="A263" s="316"/>
      <c r="B263" s="92"/>
      <c r="C263" s="94"/>
      <c r="D263" s="93"/>
      <c r="E263" s="93"/>
      <c r="F263" s="93"/>
      <c r="G263" s="93"/>
      <c r="H263" s="357">
        <f>IFERROR(C263*VLOOKUP(F263,Back_Calculations!$D$7:$E$13,2,FALSE),0)</f>
        <v>0</v>
      </c>
      <c r="I263" s="93"/>
      <c r="J263" s="93"/>
      <c r="O263" s="82"/>
    </row>
    <row r="264" spans="1:15" s="81" customFormat="1">
      <c r="A264" s="316"/>
      <c r="B264" s="92"/>
      <c r="C264" s="94"/>
      <c r="D264" s="93"/>
      <c r="E264" s="93"/>
      <c r="F264" s="93"/>
      <c r="G264" s="93"/>
      <c r="H264" s="357">
        <f>IFERROR(C264*VLOOKUP(F264,Back_Calculations!$D$7:$E$13,2,FALSE),0)</f>
        <v>0</v>
      </c>
      <c r="I264" s="93"/>
      <c r="J264" s="93"/>
      <c r="O264" s="82"/>
    </row>
    <row r="265" spans="1:15" s="81" customFormat="1">
      <c r="A265" s="316"/>
      <c r="B265" s="92"/>
      <c r="C265" s="94"/>
      <c r="D265" s="93"/>
      <c r="E265" s="93"/>
      <c r="F265" s="93"/>
      <c r="G265" s="93"/>
      <c r="H265" s="357">
        <f>IFERROR(C265*VLOOKUP(F265,Back_Calculations!$D$7:$E$13,2,FALSE),0)</f>
        <v>0</v>
      </c>
      <c r="I265" s="93"/>
      <c r="J265" s="93"/>
      <c r="O265" s="82"/>
    </row>
    <row r="266" spans="1:15" s="81" customFormat="1">
      <c r="A266" s="316"/>
      <c r="B266" s="92"/>
      <c r="C266" s="94"/>
      <c r="D266" s="93"/>
      <c r="E266" s="93"/>
      <c r="F266" s="93"/>
      <c r="G266" s="93"/>
      <c r="H266" s="357">
        <f>IFERROR(C266*VLOOKUP(F266,Back_Calculations!$D$7:$E$13,2,FALSE),0)</f>
        <v>0</v>
      </c>
      <c r="I266" s="93"/>
      <c r="J266" s="93"/>
      <c r="O266" s="82"/>
    </row>
    <row r="267" spans="1:15" s="81" customFormat="1">
      <c r="A267" s="316"/>
      <c r="B267" s="92"/>
      <c r="C267" s="94"/>
      <c r="D267" s="93"/>
      <c r="E267" s="93"/>
      <c r="F267" s="93"/>
      <c r="G267" s="93"/>
      <c r="H267" s="357">
        <f>IFERROR(C267*VLOOKUP(F267,Back_Calculations!$D$7:$E$13,2,FALSE),0)</f>
        <v>0</v>
      </c>
      <c r="I267" s="93"/>
      <c r="J267" s="93"/>
      <c r="O267" s="82"/>
    </row>
    <row r="268" spans="1:15" s="81" customFormat="1">
      <c r="A268" s="316"/>
      <c r="B268" s="92"/>
      <c r="C268" s="94"/>
      <c r="D268" s="93"/>
      <c r="E268" s="93"/>
      <c r="F268" s="93"/>
      <c r="G268" s="93"/>
      <c r="H268" s="357">
        <f>IFERROR(C268*VLOOKUP(F268,Back_Calculations!$D$7:$E$13,2,FALSE),0)</f>
        <v>0</v>
      </c>
      <c r="I268" s="93"/>
      <c r="J268" s="93"/>
      <c r="O268" s="82"/>
    </row>
    <row r="269" spans="1:15" s="81" customFormat="1">
      <c r="A269" s="316"/>
      <c r="B269" s="92"/>
      <c r="C269" s="94"/>
      <c r="D269" s="93"/>
      <c r="E269" s="93"/>
      <c r="F269" s="93"/>
      <c r="G269" s="93"/>
      <c r="H269" s="357">
        <f>IFERROR(C269*VLOOKUP(F269,Back_Calculations!$D$7:$E$13,2,FALSE),0)</f>
        <v>0</v>
      </c>
      <c r="I269" s="93"/>
      <c r="J269" s="93"/>
      <c r="O269" s="82"/>
    </row>
    <row r="270" spans="1:15" s="81" customFormat="1">
      <c r="A270" s="316"/>
      <c r="B270" s="92"/>
      <c r="C270" s="94"/>
      <c r="D270" s="93"/>
      <c r="E270" s="93"/>
      <c r="F270" s="93"/>
      <c r="G270" s="93"/>
      <c r="H270" s="357">
        <f>IFERROR(C270*VLOOKUP(F270,Back_Calculations!$D$7:$E$13,2,FALSE),0)</f>
        <v>0</v>
      </c>
      <c r="I270" s="93"/>
      <c r="J270" s="93"/>
      <c r="O270" s="82"/>
    </row>
    <row r="271" spans="1:15" s="81" customFormat="1">
      <c r="A271" s="316"/>
      <c r="B271" s="92"/>
      <c r="C271" s="94"/>
      <c r="D271" s="93"/>
      <c r="E271" s="93"/>
      <c r="F271" s="93"/>
      <c r="G271" s="93"/>
      <c r="H271" s="357">
        <f>IFERROR(C271*VLOOKUP(F271,Back_Calculations!$D$7:$E$13,2,FALSE),0)</f>
        <v>0</v>
      </c>
      <c r="I271" s="93"/>
      <c r="J271" s="93"/>
      <c r="O271" s="82"/>
    </row>
    <row r="272" spans="1:15" s="81" customFormat="1">
      <c r="A272" s="316"/>
      <c r="B272" s="92"/>
      <c r="C272" s="94"/>
      <c r="D272" s="93"/>
      <c r="E272" s="93"/>
      <c r="F272" s="93"/>
      <c r="G272" s="93"/>
      <c r="H272" s="357">
        <f>IFERROR(C272*VLOOKUP(F272,Back_Calculations!$D$7:$E$13,2,FALSE),0)</f>
        <v>0</v>
      </c>
      <c r="I272" s="93"/>
      <c r="J272" s="93"/>
      <c r="O272" s="82"/>
    </row>
    <row r="273" spans="1:15" s="81" customFormat="1">
      <c r="A273" s="316"/>
      <c r="B273" s="92"/>
      <c r="C273" s="94"/>
      <c r="D273" s="93"/>
      <c r="E273" s="93"/>
      <c r="F273" s="93"/>
      <c r="G273" s="93"/>
      <c r="H273" s="357">
        <f>IFERROR(C273*VLOOKUP(F273,Back_Calculations!$D$7:$E$13,2,FALSE),0)</f>
        <v>0</v>
      </c>
      <c r="I273" s="93"/>
      <c r="J273" s="93"/>
      <c r="O273" s="82"/>
    </row>
    <row r="274" spans="1:15" s="81" customFormat="1">
      <c r="A274" s="316"/>
      <c r="B274" s="92"/>
      <c r="C274" s="94"/>
      <c r="D274" s="93"/>
      <c r="E274" s="93"/>
      <c r="F274" s="93"/>
      <c r="G274" s="93"/>
      <c r="H274" s="357">
        <f>IFERROR(C274*VLOOKUP(F274,Back_Calculations!$D$7:$E$13,2,FALSE),0)</f>
        <v>0</v>
      </c>
      <c r="I274" s="93"/>
      <c r="J274" s="93"/>
      <c r="O274" s="82"/>
    </row>
    <row r="275" spans="1:15" s="81" customFormat="1">
      <c r="A275" s="316"/>
      <c r="B275" s="92"/>
      <c r="C275" s="94"/>
      <c r="D275" s="93"/>
      <c r="E275" s="93"/>
      <c r="F275" s="93"/>
      <c r="G275" s="93"/>
      <c r="H275" s="357">
        <f>IFERROR(C275*VLOOKUP(F275,Back_Calculations!$D$7:$E$13,2,FALSE),0)</f>
        <v>0</v>
      </c>
      <c r="I275" s="93"/>
      <c r="J275" s="93"/>
      <c r="O275" s="82"/>
    </row>
    <row r="276" spans="1:15" s="81" customFormat="1">
      <c r="A276" s="316"/>
      <c r="B276" s="92"/>
      <c r="C276" s="94"/>
      <c r="D276" s="93"/>
      <c r="E276" s="93"/>
      <c r="F276" s="93"/>
      <c r="G276" s="93"/>
      <c r="H276" s="357">
        <f>IFERROR(C276*VLOOKUP(F276,Back_Calculations!$D$7:$E$13,2,FALSE),0)</f>
        <v>0</v>
      </c>
      <c r="I276" s="93"/>
      <c r="J276" s="93"/>
      <c r="O276" s="82"/>
    </row>
    <row r="277" spans="1:15" s="81" customFormat="1">
      <c r="A277" s="316"/>
      <c r="B277" s="92"/>
      <c r="C277" s="94"/>
      <c r="D277" s="93"/>
      <c r="E277" s="93"/>
      <c r="F277" s="93"/>
      <c r="G277" s="93"/>
      <c r="H277" s="357">
        <f>IFERROR(C277*VLOOKUP(F277,Back_Calculations!$D$7:$E$13,2,FALSE),0)</f>
        <v>0</v>
      </c>
      <c r="I277" s="93"/>
      <c r="J277" s="93"/>
      <c r="O277" s="82"/>
    </row>
    <row r="278" spans="1:15" s="81" customFormat="1">
      <c r="A278" s="316"/>
      <c r="B278" s="92"/>
      <c r="C278" s="94"/>
      <c r="D278" s="93"/>
      <c r="E278" s="93"/>
      <c r="F278" s="93"/>
      <c r="G278" s="93"/>
      <c r="H278" s="357">
        <f>IFERROR(C278*VLOOKUP(F278,Back_Calculations!$D$7:$E$13,2,FALSE),0)</f>
        <v>0</v>
      </c>
      <c r="I278" s="93"/>
      <c r="J278" s="93"/>
      <c r="O278" s="82"/>
    </row>
    <row r="279" spans="1:15" s="81" customFormat="1">
      <c r="A279" s="316"/>
      <c r="B279" s="92"/>
      <c r="C279" s="94"/>
      <c r="D279" s="93"/>
      <c r="E279" s="93"/>
      <c r="F279" s="93"/>
      <c r="G279" s="93"/>
      <c r="H279" s="357">
        <f>IFERROR(C279*VLOOKUP(F279,Back_Calculations!$D$7:$E$13,2,FALSE),0)</f>
        <v>0</v>
      </c>
      <c r="I279" s="93"/>
      <c r="J279" s="93"/>
      <c r="O279" s="82"/>
    </row>
    <row r="280" spans="1:15" s="81" customFormat="1">
      <c r="A280" s="316"/>
      <c r="B280" s="92"/>
      <c r="C280" s="94"/>
      <c r="D280" s="93"/>
      <c r="E280" s="93"/>
      <c r="F280" s="93"/>
      <c r="G280" s="93"/>
      <c r="H280" s="357">
        <f>IFERROR(C280*VLOOKUP(F280,Back_Calculations!$D$7:$E$13,2,FALSE),0)</f>
        <v>0</v>
      </c>
      <c r="I280" s="93"/>
      <c r="J280" s="93"/>
      <c r="O280" s="82"/>
    </row>
    <row r="281" spans="1:15" s="81" customFormat="1">
      <c r="A281" s="316"/>
      <c r="B281" s="92"/>
      <c r="C281" s="94"/>
      <c r="D281" s="93"/>
      <c r="E281" s="93"/>
      <c r="F281" s="93"/>
      <c r="G281" s="93"/>
      <c r="H281" s="357">
        <f>IFERROR(C281*VLOOKUP(F281,Back_Calculations!$D$7:$E$13,2,FALSE),0)</f>
        <v>0</v>
      </c>
      <c r="I281" s="93"/>
      <c r="J281" s="93"/>
      <c r="O281" s="82"/>
    </row>
    <row r="282" spans="1:15" s="81" customFormat="1">
      <c r="A282" s="316"/>
      <c r="B282" s="92"/>
      <c r="C282" s="94"/>
      <c r="D282" s="93"/>
      <c r="E282" s="93"/>
      <c r="F282" s="93"/>
      <c r="G282" s="93"/>
      <c r="H282" s="357">
        <f>IFERROR(C282*VLOOKUP(F282,Back_Calculations!$D$7:$E$13,2,FALSE),0)</f>
        <v>0</v>
      </c>
      <c r="I282" s="93"/>
      <c r="J282" s="93"/>
      <c r="O282" s="82"/>
    </row>
    <row r="283" spans="1:15" s="81" customFormat="1">
      <c r="A283" s="316"/>
      <c r="B283" s="92"/>
      <c r="C283" s="94"/>
      <c r="D283" s="93"/>
      <c r="E283" s="93"/>
      <c r="F283" s="93"/>
      <c r="G283" s="93"/>
      <c r="H283" s="357">
        <f>IFERROR(C283*VLOOKUP(F283,Back_Calculations!$D$7:$E$13,2,FALSE),0)</f>
        <v>0</v>
      </c>
      <c r="I283" s="93"/>
      <c r="J283" s="93"/>
      <c r="O283" s="82"/>
    </row>
    <row r="284" spans="1:15" s="81" customFormat="1">
      <c r="A284" s="316"/>
      <c r="B284" s="92"/>
      <c r="C284" s="94"/>
      <c r="D284" s="93"/>
      <c r="E284" s="93"/>
      <c r="F284" s="93"/>
      <c r="G284" s="93"/>
      <c r="H284" s="357">
        <f>IFERROR(C284*VLOOKUP(F284,Back_Calculations!$D$7:$E$13,2,FALSE),0)</f>
        <v>0</v>
      </c>
      <c r="I284" s="93"/>
      <c r="J284" s="93"/>
      <c r="O284" s="82"/>
    </row>
    <row r="285" spans="1:15" s="81" customFormat="1">
      <c r="A285" s="316"/>
      <c r="B285" s="92"/>
      <c r="C285" s="94"/>
      <c r="D285" s="93"/>
      <c r="E285" s="93"/>
      <c r="F285" s="93"/>
      <c r="G285" s="93"/>
      <c r="H285" s="357">
        <f>IFERROR(C285*VLOOKUP(F285,Back_Calculations!$D$7:$E$13,2,FALSE),0)</f>
        <v>0</v>
      </c>
      <c r="I285" s="93"/>
      <c r="J285" s="93"/>
      <c r="O285" s="82"/>
    </row>
    <row r="286" spans="1:15" s="81" customFormat="1">
      <c r="A286" s="316"/>
      <c r="B286" s="92"/>
      <c r="C286" s="364"/>
      <c r="D286" s="93"/>
      <c r="E286" s="93"/>
      <c r="F286" s="93"/>
      <c r="G286" s="93"/>
      <c r="H286" s="357">
        <f>IFERROR(C286*VLOOKUP(F286,Back_Calculations!$D$7:$E$13,2,FALSE),0)</f>
        <v>0</v>
      </c>
      <c r="I286" s="93"/>
      <c r="J286" s="93"/>
      <c r="O286" s="82"/>
    </row>
    <row r="287" spans="1:15" s="81" customFormat="1">
      <c r="A287" s="316"/>
      <c r="B287" s="95"/>
      <c r="C287" s="94"/>
      <c r="D287" s="98"/>
      <c r="E287" s="98"/>
      <c r="F287" s="98"/>
      <c r="G287" s="93"/>
      <c r="H287" s="357">
        <f>IFERROR(C287*VLOOKUP(F287,Back_Calculations!$D$7:$E$13,2,FALSE),0)</f>
        <v>0</v>
      </c>
      <c r="I287" s="98"/>
      <c r="J287" s="93"/>
      <c r="O287" s="82"/>
    </row>
    <row r="288" spans="1:15" s="81" customFormat="1">
      <c r="A288" s="316"/>
      <c r="B288" s="95"/>
      <c r="C288" s="94"/>
      <c r="D288" s="98"/>
      <c r="E288" s="98"/>
      <c r="F288" s="98"/>
      <c r="G288" s="93"/>
      <c r="H288" s="357">
        <f>IFERROR(C288*VLOOKUP(F288,Back_Calculations!$D$7:$E$13,2,FALSE),0)</f>
        <v>0</v>
      </c>
      <c r="I288" s="98"/>
      <c r="J288" s="93"/>
      <c r="O288" s="82"/>
    </row>
    <row r="289" spans="1:15" s="81" customFormat="1">
      <c r="A289" s="316"/>
      <c r="B289" s="92"/>
      <c r="C289" s="94"/>
      <c r="D289" s="98"/>
      <c r="E289" s="98"/>
      <c r="F289" s="98"/>
      <c r="G289" s="93"/>
      <c r="H289" s="357">
        <f>IFERROR(C289*VLOOKUP(F289,Back_Calculations!$D$7:$E$13,2,FALSE),0)</f>
        <v>0</v>
      </c>
      <c r="I289" s="98"/>
      <c r="J289" s="93"/>
      <c r="O289" s="82"/>
    </row>
    <row r="290" spans="1:15" s="81" customFormat="1">
      <c r="A290" s="316"/>
      <c r="B290" s="92"/>
      <c r="C290" s="94"/>
      <c r="D290" s="98"/>
      <c r="E290" s="98"/>
      <c r="F290" s="98"/>
      <c r="G290" s="93"/>
      <c r="H290" s="357">
        <f>IFERROR(C290*VLOOKUP(F290,Back_Calculations!$D$7:$E$13,2,FALSE),0)</f>
        <v>0</v>
      </c>
      <c r="I290" s="98"/>
      <c r="J290" s="93"/>
      <c r="O290" s="82"/>
    </row>
    <row r="291" spans="1:15" s="81" customFormat="1">
      <c r="A291" s="316"/>
      <c r="B291" s="92"/>
      <c r="C291" s="94"/>
      <c r="D291" s="92"/>
      <c r="E291" s="92"/>
      <c r="F291" s="92"/>
      <c r="G291" s="93"/>
      <c r="H291" s="357">
        <f>IFERROR(C291*VLOOKUP(F291,Back_Calculations!$D$7:$E$13,2,FALSE),0)</f>
        <v>0</v>
      </c>
      <c r="I291" s="92"/>
      <c r="J291" s="93"/>
      <c r="O291" s="82"/>
    </row>
    <row r="292" spans="1:15" s="81" customFormat="1">
      <c r="A292" s="316"/>
      <c r="B292" s="92"/>
      <c r="C292" s="94"/>
      <c r="D292" s="93"/>
      <c r="E292" s="93"/>
      <c r="F292" s="93"/>
      <c r="G292" s="93"/>
      <c r="H292" s="357">
        <f>IFERROR(C292*VLOOKUP(F292,Back_Calculations!$D$7:$E$13,2,FALSE),0)</f>
        <v>0</v>
      </c>
      <c r="I292" s="93"/>
      <c r="J292" s="93"/>
      <c r="O292" s="82"/>
    </row>
    <row r="293" spans="1:15" s="81" customFormat="1">
      <c r="A293" s="316"/>
      <c r="B293" s="92"/>
      <c r="C293" s="94"/>
      <c r="D293" s="93"/>
      <c r="E293" s="93"/>
      <c r="F293" s="93"/>
      <c r="G293" s="93"/>
      <c r="H293" s="357">
        <f>IFERROR(C293*VLOOKUP(F293,Back_Calculations!$D$7:$E$13,2,FALSE),0)</f>
        <v>0</v>
      </c>
      <c r="I293" s="93"/>
      <c r="J293" s="93"/>
      <c r="O293" s="82"/>
    </row>
    <row r="294" spans="1:15" s="81" customFormat="1">
      <c r="A294" s="316"/>
      <c r="B294" s="92"/>
      <c r="C294" s="94"/>
      <c r="D294" s="93"/>
      <c r="E294" s="93"/>
      <c r="F294" s="93"/>
      <c r="G294" s="93"/>
      <c r="H294" s="357">
        <f>IFERROR(C294*VLOOKUP(F294,Back_Calculations!$D$7:$E$13,2,FALSE),0)</f>
        <v>0</v>
      </c>
      <c r="I294" s="93"/>
      <c r="J294" s="93"/>
      <c r="O294" s="82"/>
    </row>
    <row r="295" spans="1:15" s="81" customFormat="1">
      <c r="A295" s="316"/>
      <c r="B295" s="92"/>
      <c r="C295" s="94"/>
      <c r="D295" s="93"/>
      <c r="E295" s="93"/>
      <c r="F295" s="93"/>
      <c r="G295" s="93"/>
      <c r="H295" s="357">
        <f>IFERROR(C295*VLOOKUP(F295,Back_Calculations!$D$7:$E$13,2,FALSE),0)</f>
        <v>0</v>
      </c>
      <c r="I295" s="93"/>
      <c r="J295" s="93"/>
      <c r="O295" s="82"/>
    </row>
    <row r="296" spans="1:15" s="81" customFormat="1">
      <c r="A296" s="316"/>
      <c r="B296" s="92"/>
      <c r="C296" s="94"/>
      <c r="D296" s="93"/>
      <c r="E296" s="93"/>
      <c r="F296" s="93"/>
      <c r="G296" s="93"/>
      <c r="H296" s="357">
        <f>IFERROR(C296*VLOOKUP(F296,Back_Calculations!$D$7:$E$13,2,FALSE),0)</f>
        <v>0</v>
      </c>
      <c r="I296" s="93"/>
      <c r="J296" s="93"/>
      <c r="O296" s="82"/>
    </row>
    <row r="297" spans="1:15" s="81" customFormat="1">
      <c r="A297" s="316"/>
      <c r="B297" s="92"/>
      <c r="C297" s="94"/>
      <c r="D297" s="93"/>
      <c r="E297" s="93"/>
      <c r="F297" s="93"/>
      <c r="G297" s="93"/>
      <c r="H297" s="357">
        <f>IFERROR(C297*VLOOKUP(F297,Back_Calculations!$D$7:$E$13,2,FALSE),0)</f>
        <v>0</v>
      </c>
      <c r="I297" s="93"/>
      <c r="J297" s="93"/>
      <c r="O297" s="82"/>
    </row>
    <row r="298" spans="1:15" s="81" customFormat="1">
      <c r="A298" s="316"/>
      <c r="B298" s="92"/>
      <c r="C298" s="94"/>
      <c r="D298" s="93"/>
      <c r="E298" s="93"/>
      <c r="F298" s="93"/>
      <c r="G298" s="93"/>
      <c r="H298" s="357">
        <f>IFERROR(C298*VLOOKUP(F298,Back_Calculations!$D$7:$E$13,2,FALSE),0)</f>
        <v>0</v>
      </c>
      <c r="I298" s="93"/>
      <c r="J298" s="93"/>
      <c r="O298" s="82"/>
    </row>
    <row r="299" spans="1:15" s="81" customFormat="1">
      <c r="A299" s="316"/>
      <c r="B299" s="92"/>
      <c r="C299" s="94"/>
      <c r="D299" s="92"/>
      <c r="E299" s="92"/>
      <c r="F299" s="92"/>
      <c r="G299" s="96"/>
      <c r="H299" s="96">
        <f>IFERROR(C299*VLOOKUP(F299,Back_Calculations!$D$7:$E$13,2,FALSE),0)</f>
        <v>0</v>
      </c>
      <c r="I299" s="92"/>
      <c r="J299" s="96"/>
      <c r="O299" s="82"/>
    </row>
    <row r="300" spans="1:15" s="81" customFormat="1">
      <c r="A300" s="316"/>
      <c r="B300" s="92"/>
      <c r="C300" s="94"/>
      <c r="D300" s="93"/>
      <c r="E300" s="93"/>
      <c r="F300" s="93"/>
      <c r="G300" s="93"/>
      <c r="H300" s="357">
        <f>IFERROR(C300*VLOOKUP(F300,Back_Calculations!$D$7:$E$13,2,FALSE),0)</f>
        <v>0</v>
      </c>
      <c r="I300" s="93"/>
      <c r="J300" s="93"/>
      <c r="O300" s="82"/>
    </row>
    <row r="301" spans="1:15" s="81" customFormat="1">
      <c r="A301" s="316"/>
      <c r="B301" s="92"/>
      <c r="C301" s="94"/>
      <c r="D301" s="93"/>
      <c r="E301" s="93"/>
      <c r="F301" s="93"/>
      <c r="G301" s="93"/>
      <c r="H301" s="357">
        <f>IFERROR(C301*VLOOKUP(F301,Back_Calculations!$D$7:$E$13,2,FALSE),0)</f>
        <v>0</v>
      </c>
      <c r="I301" s="93"/>
      <c r="J301" s="93"/>
      <c r="O301" s="82"/>
    </row>
    <row r="302" spans="1:15" s="81" customFormat="1">
      <c r="A302" s="316"/>
      <c r="B302" s="92"/>
      <c r="C302" s="94"/>
      <c r="D302" s="93"/>
      <c r="E302" s="93"/>
      <c r="F302" s="93"/>
      <c r="G302" s="93"/>
      <c r="H302" s="357">
        <f>IFERROR(C302*VLOOKUP(F302,Back_Calculations!$D$7:$E$13,2,FALSE),0)</f>
        <v>0</v>
      </c>
      <c r="I302" s="93"/>
      <c r="J302" s="93"/>
      <c r="O302" s="82"/>
    </row>
    <row r="303" spans="1:15" s="81" customFormat="1">
      <c r="A303" s="316"/>
      <c r="B303" s="92"/>
      <c r="C303" s="94"/>
      <c r="D303" s="93"/>
      <c r="E303" s="93"/>
      <c r="F303" s="93"/>
      <c r="G303" s="93"/>
      <c r="H303" s="357">
        <f>IFERROR(C303*VLOOKUP(F303,Back_Calculations!$D$7:$E$13,2,FALSE),0)</f>
        <v>0</v>
      </c>
      <c r="I303" s="93"/>
      <c r="J303" s="93"/>
      <c r="O303" s="82"/>
    </row>
    <row r="304" spans="1:15" s="81" customFormat="1">
      <c r="A304" s="316"/>
      <c r="B304" s="92"/>
      <c r="C304" s="94"/>
      <c r="D304" s="93"/>
      <c r="E304" s="93"/>
      <c r="F304" s="93"/>
      <c r="G304" s="93"/>
      <c r="H304" s="357">
        <f>IFERROR(C304*VLOOKUP(F304,Back_Calculations!$D$7:$E$13,2,FALSE),0)</f>
        <v>0</v>
      </c>
      <c r="I304" s="93"/>
      <c r="J304" s="93"/>
      <c r="O304" s="82"/>
    </row>
    <row r="305" spans="1:15" s="81" customFormat="1">
      <c r="A305" s="316"/>
      <c r="B305" s="92"/>
      <c r="C305" s="94"/>
      <c r="D305" s="93"/>
      <c r="E305" s="93"/>
      <c r="F305" s="93"/>
      <c r="G305" s="93"/>
      <c r="H305" s="357">
        <f>IFERROR(C305*VLOOKUP(F305,Back_Calculations!$D$7:$E$13,2,FALSE),0)</f>
        <v>0</v>
      </c>
      <c r="I305" s="93"/>
      <c r="J305" s="93"/>
      <c r="O305" s="82"/>
    </row>
    <row r="306" spans="1:15" s="81" customFormat="1">
      <c r="A306" s="316"/>
      <c r="B306" s="92"/>
      <c r="C306" s="94"/>
      <c r="D306" s="93"/>
      <c r="E306" s="93"/>
      <c r="F306" s="93"/>
      <c r="G306" s="93"/>
      <c r="H306" s="357">
        <f>IFERROR(C306*VLOOKUP(F306,Back_Calculations!$D$7:$E$13,2,FALSE),0)</f>
        <v>0</v>
      </c>
      <c r="I306" s="93"/>
      <c r="J306" s="93"/>
      <c r="O306" s="82"/>
    </row>
    <row r="307" spans="1:15" s="81" customFormat="1">
      <c r="A307" s="316"/>
      <c r="B307" s="92"/>
      <c r="C307" s="94"/>
      <c r="D307" s="93"/>
      <c r="E307" s="93"/>
      <c r="F307" s="93"/>
      <c r="G307" s="93"/>
      <c r="H307" s="357">
        <f>IFERROR(C307*VLOOKUP(F307,Back_Calculations!$D$7:$E$13,2,FALSE),0)</f>
        <v>0</v>
      </c>
      <c r="I307" s="93"/>
      <c r="J307" s="93"/>
      <c r="O307" s="82"/>
    </row>
    <row r="308" spans="1:15" s="81" customFormat="1">
      <c r="A308" s="316"/>
      <c r="B308" s="92"/>
      <c r="C308" s="94"/>
      <c r="D308" s="93"/>
      <c r="E308" s="93"/>
      <c r="F308" s="93"/>
      <c r="G308" s="93"/>
      <c r="H308" s="357">
        <f>IFERROR(C308*VLOOKUP(F308,Back_Calculations!$D$7:$E$13,2,FALSE),0)</f>
        <v>0</v>
      </c>
      <c r="I308" s="93"/>
      <c r="J308" s="93"/>
      <c r="O308" s="82"/>
    </row>
    <row r="309" spans="1:15" s="81" customFormat="1">
      <c r="A309" s="316"/>
      <c r="B309" s="92"/>
      <c r="C309" s="94"/>
      <c r="D309" s="93"/>
      <c r="E309" s="93"/>
      <c r="F309" s="93"/>
      <c r="G309" s="93"/>
      <c r="H309" s="357">
        <f>IFERROR(C309*VLOOKUP(F309,Back_Calculations!$D$7:$E$13,2,FALSE),0)</f>
        <v>0</v>
      </c>
      <c r="I309" s="93"/>
      <c r="J309" s="93"/>
      <c r="O309" s="82"/>
    </row>
    <row r="310" spans="1:15" s="81" customFormat="1">
      <c r="A310" s="316"/>
      <c r="B310" s="92"/>
      <c r="C310" s="94"/>
      <c r="D310" s="93"/>
      <c r="E310" s="93"/>
      <c r="F310" s="93"/>
      <c r="G310" s="93"/>
      <c r="H310" s="357">
        <f>IFERROR(C310*VLOOKUP(F310,Back_Calculations!$D$7:$E$13,2,FALSE),0)</f>
        <v>0</v>
      </c>
      <c r="I310" s="93"/>
      <c r="J310" s="93"/>
      <c r="O310" s="82"/>
    </row>
    <row r="311" spans="1:15" s="81" customFormat="1">
      <c r="A311" s="316"/>
      <c r="B311" s="92"/>
      <c r="C311" s="94"/>
      <c r="D311" s="93"/>
      <c r="E311" s="93"/>
      <c r="F311" s="93"/>
      <c r="G311" s="93"/>
      <c r="H311" s="357">
        <f>IFERROR(C311*VLOOKUP(F311,Back_Calculations!$D$7:$E$13,2,FALSE),0)</f>
        <v>0</v>
      </c>
      <c r="I311" s="93"/>
      <c r="J311" s="93"/>
      <c r="O311" s="82"/>
    </row>
    <row r="312" spans="1:15" s="81" customFormat="1">
      <c r="A312" s="316"/>
      <c r="B312" s="92"/>
      <c r="C312" s="94"/>
      <c r="D312" s="93"/>
      <c r="E312" s="93"/>
      <c r="F312" s="93"/>
      <c r="G312" s="93"/>
      <c r="H312" s="357">
        <f>IFERROR(C312*VLOOKUP(F312,Back_Calculations!$D$7:$E$13,2,FALSE),0)</f>
        <v>0</v>
      </c>
      <c r="I312" s="93"/>
      <c r="J312" s="93"/>
      <c r="O312" s="82"/>
    </row>
    <row r="313" spans="1:15" s="81" customFormat="1">
      <c r="A313" s="316"/>
      <c r="B313" s="92"/>
      <c r="C313" s="94"/>
      <c r="D313" s="93"/>
      <c r="E313" s="93"/>
      <c r="F313" s="93"/>
      <c r="G313" s="93"/>
      <c r="H313" s="357">
        <f>IFERROR(C313*VLOOKUP(F313,Back_Calculations!$D$7:$E$13,2,FALSE),0)</f>
        <v>0</v>
      </c>
      <c r="I313" s="93"/>
      <c r="J313" s="93"/>
      <c r="O313" s="82"/>
    </row>
    <row r="314" spans="1:15" s="81" customFormat="1">
      <c r="A314" s="316"/>
      <c r="B314" s="92"/>
      <c r="C314" s="94"/>
      <c r="D314" s="93"/>
      <c r="E314" s="93"/>
      <c r="F314" s="93"/>
      <c r="G314" s="93"/>
      <c r="H314" s="357">
        <f>IFERROR(C314*VLOOKUP(F314,Back_Calculations!$D$7:$E$13,2,FALSE),0)</f>
        <v>0</v>
      </c>
      <c r="I314" s="93"/>
      <c r="J314" s="93"/>
      <c r="O314" s="82"/>
    </row>
    <row r="315" spans="1:15" s="81" customFormat="1">
      <c r="A315" s="316"/>
      <c r="B315" s="92"/>
      <c r="C315" s="94"/>
      <c r="D315" s="93"/>
      <c r="E315" s="93"/>
      <c r="F315" s="93"/>
      <c r="G315" s="93"/>
      <c r="H315" s="357">
        <f>IFERROR(C315*VLOOKUP(F315,Back_Calculations!$D$7:$E$13,2,FALSE),0)</f>
        <v>0</v>
      </c>
      <c r="I315" s="93"/>
      <c r="J315" s="93"/>
      <c r="O315" s="82"/>
    </row>
    <row r="316" spans="1:15" s="81" customFormat="1">
      <c r="A316" s="316"/>
      <c r="B316" s="92"/>
      <c r="C316" s="94"/>
      <c r="D316" s="93"/>
      <c r="E316" s="93"/>
      <c r="F316" s="93"/>
      <c r="G316" s="93"/>
      <c r="H316" s="357">
        <f>IFERROR(C316*VLOOKUP(F316,Back_Calculations!$D$7:$E$13,2,FALSE),0)</f>
        <v>0</v>
      </c>
      <c r="I316" s="93"/>
      <c r="J316" s="93"/>
      <c r="O316" s="82"/>
    </row>
    <row r="317" spans="1:15" s="81" customFormat="1">
      <c r="A317" s="316"/>
      <c r="B317" s="92"/>
      <c r="C317" s="94"/>
      <c r="D317" s="93"/>
      <c r="E317" s="93"/>
      <c r="F317" s="93"/>
      <c r="G317" s="93"/>
      <c r="H317" s="357">
        <f>IFERROR(C317*VLOOKUP(F317,Back_Calculations!$D$7:$E$13,2,FALSE),0)</f>
        <v>0</v>
      </c>
      <c r="I317" s="93"/>
      <c r="J317" s="93"/>
      <c r="O317" s="82"/>
    </row>
    <row r="318" spans="1:15" s="81" customFormat="1">
      <c r="A318" s="316"/>
      <c r="B318" s="92"/>
      <c r="C318" s="94"/>
      <c r="D318" s="93"/>
      <c r="E318" s="93"/>
      <c r="F318" s="93"/>
      <c r="G318" s="93"/>
      <c r="H318" s="357">
        <f>IFERROR(C318*VLOOKUP(F318,Back_Calculations!$D$7:$E$13,2,FALSE),0)</f>
        <v>0</v>
      </c>
      <c r="I318" s="93"/>
      <c r="J318" s="93"/>
      <c r="O318" s="82"/>
    </row>
    <row r="319" spans="1:15" s="81" customFormat="1">
      <c r="A319" s="316"/>
      <c r="B319" s="92"/>
      <c r="C319" s="94"/>
      <c r="D319" s="93"/>
      <c r="E319" s="93"/>
      <c r="F319" s="93"/>
      <c r="G319" s="93"/>
      <c r="H319" s="357">
        <f>IFERROR(C319*VLOOKUP(F319,Back_Calculations!$D$7:$E$13,2,FALSE),0)</f>
        <v>0</v>
      </c>
      <c r="I319" s="93"/>
      <c r="J319" s="93"/>
      <c r="O319" s="82"/>
    </row>
    <row r="320" spans="1:15" s="81" customFormat="1">
      <c r="A320" s="316"/>
      <c r="B320" s="92"/>
      <c r="C320" s="94"/>
      <c r="D320" s="93"/>
      <c r="E320" s="93"/>
      <c r="F320" s="93"/>
      <c r="G320" s="93"/>
      <c r="H320" s="357">
        <f>IFERROR(C320*VLOOKUP(F320,Back_Calculations!$D$7:$E$13,2,FALSE),0)</f>
        <v>0</v>
      </c>
      <c r="I320" s="93"/>
      <c r="J320" s="93"/>
      <c r="O320" s="82"/>
    </row>
    <row r="321" spans="1:15" s="81" customFormat="1">
      <c r="A321" s="316"/>
      <c r="B321" s="92"/>
      <c r="C321" s="94"/>
      <c r="D321" s="93"/>
      <c r="E321" s="93"/>
      <c r="F321" s="93"/>
      <c r="G321" s="93"/>
      <c r="H321" s="357">
        <f>IFERROR(C321*VLOOKUP(F321,Back_Calculations!$D$7:$E$13,2,FALSE),0)</f>
        <v>0</v>
      </c>
      <c r="I321" s="93"/>
      <c r="J321" s="93"/>
      <c r="O321" s="82"/>
    </row>
    <row r="322" spans="1:15" s="81" customFormat="1">
      <c r="A322" s="316"/>
      <c r="B322" s="92"/>
      <c r="C322" s="94"/>
      <c r="D322" s="93"/>
      <c r="E322" s="93"/>
      <c r="F322" s="93"/>
      <c r="G322" s="93"/>
      <c r="H322" s="357">
        <f>IFERROR(C322*VLOOKUP(F322,Back_Calculations!$D$7:$E$13,2,FALSE),0)</f>
        <v>0</v>
      </c>
      <c r="I322" s="93"/>
      <c r="J322" s="93"/>
      <c r="O322" s="82"/>
    </row>
    <row r="323" spans="1:15" s="81" customFormat="1">
      <c r="A323" s="316"/>
      <c r="B323" s="92"/>
      <c r="C323" s="94"/>
      <c r="D323" s="93"/>
      <c r="E323" s="93"/>
      <c r="F323" s="93"/>
      <c r="G323" s="93"/>
      <c r="H323" s="357">
        <f>IFERROR(C323*VLOOKUP(F323,Back_Calculations!$D$7:$E$13,2,FALSE),0)</f>
        <v>0</v>
      </c>
      <c r="I323" s="93"/>
      <c r="J323" s="93"/>
      <c r="O323" s="82"/>
    </row>
    <row r="324" spans="1:15" s="81" customFormat="1">
      <c r="A324" s="316"/>
      <c r="B324" s="92"/>
      <c r="C324" s="94"/>
      <c r="D324" s="93"/>
      <c r="E324" s="93"/>
      <c r="F324" s="93"/>
      <c r="G324" s="93"/>
      <c r="H324" s="357">
        <f>IFERROR(C324*VLOOKUP(F324,Back_Calculations!$D$7:$E$13,2,FALSE),0)</f>
        <v>0</v>
      </c>
      <c r="I324" s="93"/>
      <c r="J324" s="93"/>
      <c r="O324" s="82"/>
    </row>
    <row r="325" spans="1:15" s="81" customFormat="1">
      <c r="A325" s="316"/>
      <c r="B325" s="92"/>
      <c r="C325" s="94"/>
      <c r="D325" s="92"/>
      <c r="E325" s="92"/>
      <c r="F325" s="92"/>
      <c r="G325" s="96"/>
      <c r="H325" s="96">
        <f>IFERROR(C325*VLOOKUP(F325,Back_Calculations!$D$7:$E$13,2,FALSE),0)</f>
        <v>0</v>
      </c>
      <c r="I325" s="92"/>
      <c r="J325" s="96"/>
      <c r="O325" s="82"/>
    </row>
    <row r="326" spans="1:15" s="81" customFormat="1">
      <c r="A326" s="316"/>
      <c r="B326" s="92"/>
      <c r="C326" s="94"/>
      <c r="D326" s="92"/>
      <c r="E326" s="92"/>
      <c r="F326" s="92"/>
      <c r="G326" s="93"/>
      <c r="H326" s="357">
        <f>IFERROR(C326*VLOOKUP(F326,Back_Calculations!$D$7:$E$13,2,FALSE),0)</f>
        <v>0</v>
      </c>
      <c r="I326" s="92"/>
      <c r="J326" s="93"/>
      <c r="O326" s="82"/>
    </row>
    <row r="327" spans="1:15" s="81" customFormat="1">
      <c r="A327" s="316"/>
      <c r="B327" s="92"/>
      <c r="C327" s="94"/>
      <c r="D327" s="93"/>
      <c r="E327" s="93"/>
      <c r="F327" s="93"/>
      <c r="G327" s="93"/>
      <c r="H327" s="357">
        <f>IFERROR(C327*VLOOKUP(F327,Back_Calculations!$D$7:$E$13,2,FALSE),0)</f>
        <v>0</v>
      </c>
      <c r="I327" s="93"/>
      <c r="J327" s="93"/>
      <c r="O327" s="82"/>
    </row>
    <row r="328" spans="1:15" s="81" customFormat="1">
      <c r="A328" s="316"/>
      <c r="B328" s="92"/>
      <c r="C328" s="94"/>
      <c r="D328" s="93"/>
      <c r="E328" s="93"/>
      <c r="F328" s="93"/>
      <c r="G328" s="93"/>
      <c r="H328" s="357">
        <f>IFERROR(C328*VLOOKUP(F328,Back_Calculations!$D$7:$E$13,2,FALSE),0)</f>
        <v>0</v>
      </c>
      <c r="I328" s="93"/>
      <c r="J328" s="93"/>
      <c r="O328" s="82"/>
    </row>
    <row r="329" spans="1:15" s="81" customFormat="1">
      <c r="A329" s="316"/>
      <c r="B329" s="92"/>
      <c r="C329" s="94"/>
      <c r="D329" s="93"/>
      <c r="E329" s="93"/>
      <c r="F329" s="93"/>
      <c r="G329" s="93"/>
      <c r="H329" s="357">
        <f>IFERROR(C329*VLOOKUP(F329,Back_Calculations!$D$7:$E$13,2,FALSE),0)</f>
        <v>0</v>
      </c>
      <c r="I329" s="93"/>
      <c r="J329" s="93"/>
      <c r="O329" s="82"/>
    </row>
    <row r="330" spans="1:15" s="81" customFormat="1">
      <c r="A330" s="316"/>
      <c r="B330" s="92"/>
      <c r="C330" s="94"/>
      <c r="D330" s="93"/>
      <c r="E330" s="93"/>
      <c r="F330" s="93"/>
      <c r="G330" s="93"/>
      <c r="H330" s="357">
        <f>IFERROR(C330*VLOOKUP(F330,Back_Calculations!$D$7:$E$13,2,FALSE),0)</f>
        <v>0</v>
      </c>
      <c r="I330" s="93"/>
      <c r="J330" s="93"/>
      <c r="O330" s="82"/>
    </row>
    <row r="331" spans="1:15" s="81" customFormat="1">
      <c r="A331" s="316"/>
      <c r="B331" s="92"/>
      <c r="C331" s="94"/>
      <c r="D331" s="93"/>
      <c r="E331" s="93"/>
      <c r="F331" s="93"/>
      <c r="G331" s="93"/>
      <c r="H331" s="357">
        <f>IFERROR(C331*VLOOKUP(F331,Back_Calculations!$D$7:$E$13,2,FALSE),0)</f>
        <v>0</v>
      </c>
      <c r="I331" s="93"/>
      <c r="J331" s="93"/>
      <c r="O331" s="82"/>
    </row>
    <row r="332" spans="1:15" s="81" customFormat="1">
      <c r="A332" s="316"/>
      <c r="B332" s="92"/>
      <c r="C332" s="94"/>
      <c r="D332" s="93"/>
      <c r="E332" s="93"/>
      <c r="F332" s="93"/>
      <c r="G332" s="93"/>
      <c r="H332" s="357">
        <f>IFERROR(C332*VLOOKUP(F332,Back_Calculations!$D$7:$E$13,2,FALSE),0)</f>
        <v>0</v>
      </c>
      <c r="I332" s="93"/>
      <c r="J332" s="93"/>
      <c r="O332" s="82"/>
    </row>
    <row r="333" spans="1:15" s="81" customFormat="1">
      <c r="A333" s="316"/>
      <c r="B333" s="92"/>
      <c r="C333" s="94"/>
      <c r="D333" s="93"/>
      <c r="E333" s="93"/>
      <c r="F333" s="93"/>
      <c r="G333" s="93"/>
      <c r="H333" s="357">
        <f>IFERROR(C333*VLOOKUP(F333,Back_Calculations!$D$7:$E$13,2,FALSE),0)</f>
        <v>0</v>
      </c>
      <c r="I333" s="93"/>
      <c r="J333" s="93"/>
      <c r="O333" s="82"/>
    </row>
    <row r="334" spans="1:15" s="81" customFormat="1">
      <c r="A334" s="316"/>
      <c r="B334" s="92"/>
      <c r="C334" s="94"/>
      <c r="D334" s="93"/>
      <c r="E334" s="93"/>
      <c r="F334" s="93"/>
      <c r="G334" s="93"/>
      <c r="H334" s="357">
        <f>IFERROR(C334*VLOOKUP(F334,Back_Calculations!$D$7:$E$13,2,FALSE),0)</f>
        <v>0</v>
      </c>
      <c r="I334" s="93"/>
      <c r="J334" s="93"/>
      <c r="O334" s="82"/>
    </row>
    <row r="335" spans="1:15" s="81" customFormat="1">
      <c r="A335" s="316"/>
      <c r="B335" s="92"/>
      <c r="C335" s="364"/>
      <c r="D335" s="93"/>
      <c r="E335" s="93"/>
      <c r="F335" s="93"/>
      <c r="G335" s="93"/>
      <c r="H335" s="357">
        <f>IFERROR(C335*VLOOKUP(F335,Back_Calculations!$D$7:$E$13,2,FALSE),0)</f>
        <v>0</v>
      </c>
      <c r="I335" s="93"/>
      <c r="J335" s="93"/>
      <c r="O335" s="82"/>
    </row>
    <row r="336" spans="1:15" s="81" customFormat="1">
      <c r="A336" s="316"/>
      <c r="B336" s="92"/>
      <c r="C336" s="94"/>
      <c r="D336" s="93"/>
      <c r="E336" s="93"/>
      <c r="F336" s="93"/>
      <c r="G336" s="93"/>
      <c r="H336" s="357">
        <f>IFERROR(C336*VLOOKUP(F336,Back_Calculations!$D$7:$E$13,2,FALSE),0)</f>
        <v>0</v>
      </c>
      <c r="I336" s="93"/>
      <c r="J336" s="93"/>
      <c r="O336" s="82"/>
    </row>
    <row r="337" spans="1:15" s="81" customFormat="1">
      <c r="A337" s="316"/>
      <c r="B337" s="92"/>
      <c r="C337" s="94"/>
      <c r="D337" s="93"/>
      <c r="E337" s="93"/>
      <c r="F337" s="93"/>
      <c r="G337" s="93"/>
      <c r="H337" s="357">
        <f>IFERROR(C337*VLOOKUP(F337,Back_Calculations!$D$7:$E$13,2,FALSE),0)</f>
        <v>0</v>
      </c>
      <c r="I337" s="93"/>
      <c r="J337" s="93"/>
      <c r="O337" s="82"/>
    </row>
    <row r="338" spans="1:15" s="81" customFormat="1">
      <c r="A338" s="316"/>
      <c r="B338" s="92"/>
      <c r="C338" s="94"/>
      <c r="D338" s="93"/>
      <c r="E338" s="93"/>
      <c r="F338" s="93"/>
      <c r="G338" s="93"/>
      <c r="H338" s="357">
        <f>IFERROR(C338*VLOOKUP(F338,Back_Calculations!$D$7:$E$13,2,FALSE),0)</f>
        <v>0</v>
      </c>
      <c r="I338" s="93"/>
      <c r="J338" s="93"/>
      <c r="O338" s="82"/>
    </row>
    <row r="339" spans="1:15" s="81" customFormat="1">
      <c r="A339" s="316"/>
      <c r="B339" s="92"/>
      <c r="C339" s="94"/>
      <c r="D339" s="93"/>
      <c r="E339" s="93"/>
      <c r="F339" s="93"/>
      <c r="G339" s="93"/>
      <c r="H339" s="357">
        <f>IFERROR(C339*VLOOKUP(F339,Back_Calculations!$D$7:$E$13,2,FALSE),0)</f>
        <v>0</v>
      </c>
      <c r="I339" s="93"/>
      <c r="J339" s="93"/>
      <c r="O339" s="82"/>
    </row>
    <row r="340" spans="1:15" s="81" customFormat="1">
      <c r="A340" s="316"/>
      <c r="B340" s="92"/>
      <c r="C340" s="94"/>
      <c r="D340" s="93"/>
      <c r="E340" s="93"/>
      <c r="F340" s="93"/>
      <c r="G340" s="93"/>
      <c r="H340" s="357">
        <f>IFERROR(C340*VLOOKUP(F340,Back_Calculations!$D$7:$E$13,2,FALSE),0)</f>
        <v>0</v>
      </c>
      <c r="I340" s="93"/>
      <c r="J340" s="93"/>
      <c r="O340" s="82"/>
    </row>
    <row r="341" spans="1:15" s="81" customFormat="1">
      <c r="A341" s="316"/>
      <c r="B341" s="92"/>
      <c r="C341" s="94"/>
      <c r="D341" s="93"/>
      <c r="E341" s="93"/>
      <c r="F341" s="93"/>
      <c r="G341" s="93"/>
      <c r="H341" s="357">
        <f>IFERROR(C341*VLOOKUP(F341,Back_Calculations!$D$7:$E$13,2,FALSE),0)</f>
        <v>0</v>
      </c>
      <c r="I341" s="93"/>
      <c r="J341" s="93"/>
      <c r="O341" s="82"/>
    </row>
    <row r="342" spans="1:15" s="81" customFormat="1">
      <c r="A342" s="316"/>
      <c r="B342" s="92"/>
      <c r="C342" s="364"/>
      <c r="D342" s="93"/>
      <c r="E342" s="93"/>
      <c r="F342" s="93"/>
      <c r="G342" s="93"/>
      <c r="H342" s="357">
        <f>IFERROR(C342*VLOOKUP(F342,Back_Calculations!$D$7:$E$13,2,FALSE),0)</f>
        <v>0</v>
      </c>
      <c r="I342" s="93"/>
      <c r="J342" s="93"/>
      <c r="O342" s="82"/>
    </row>
    <row r="343" spans="1:15" s="81" customFormat="1">
      <c r="A343" s="316"/>
      <c r="B343" s="92"/>
      <c r="C343" s="364"/>
      <c r="D343" s="93"/>
      <c r="E343" s="93"/>
      <c r="F343" s="93"/>
      <c r="G343" s="93"/>
      <c r="H343" s="357">
        <f>IFERROR(C343*VLOOKUP(F343,Back_Calculations!$D$7:$E$13,2,FALSE),0)</f>
        <v>0</v>
      </c>
      <c r="I343" s="93"/>
      <c r="J343" s="93"/>
      <c r="O343" s="82"/>
    </row>
    <row r="344" spans="1:15" s="81" customFormat="1">
      <c r="A344" s="316"/>
      <c r="B344" s="92"/>
      <c r="C344" s="94"/>
      <c r="D344" s="93"/>
      <c r="E344" s="93"/>
      <c r="F344" s="93"/>
      <c r="G344" s="93"/>
      <c r="H344" s="357">
        <f>IFERROR(C344*VLOOKUP(F344,Back_Calculations!$D$7:$E$13,2,FALSE),0)</f>
        <v>0</v>
      </c>
      <c r="I344" s="93"/>
      <c r="J344" s="93"/>
      <c r="O344" s="82"/>
    </row>
    <row r="345" spans="1:15" s="81" customFormat="1">
      <c r="A345" s="316"/>
      <c r="B345" s="92"/>
      <c r="C345" s="94"/>
      <c r="D345" s="93"/>
      <c r="E345" s="93"/>
      <c r="F345" s="93"/>
      <c r="G345" s="93"/>
      <c r="H345" s="357">
        <f>IFERROR(C345*VLOOKUP(F345,Back_Calculations!$D$7:$E$13,2,FALSE),0)</f>
        <v>0</v>
      </c>
      <c r="I345" s="93"/>
      <c r="J345" s="93"/>
      <c r="O345" s="82"/>
    </row>
    <row r="346" spans="1:15" s="81" customFormat="1">
      <c r="A346" s="316"/>
      <c r="B346" s="92"/>
      <c r="C346" s="364"/>
      <c r="D346" s="93"/>
      <c r="E346" s="93"/>
      <c r="F346" s="93"/>
      <c r="G346" s="93"/>
      <c r="H346" s="357">
        <f>IFERROR(C346*VLOOKUP(F346,Back_Calculations!$D$7:$E$13,2,FALSE),0)</f>
        <v>0</v>
      </c>
      <c r="I346" s="93"/>
      <c r="J346" s="93"/>
      <c r="O346" s="82"/>
    </row>
    <row r="347" spans="1:15" s="81" customFormat="1">
      <c r="A347" s="316"/>
      <c r="B347" s="92"/>
      <c r="C347" s="94"/>
      <c r="D347" s="92"/>
      <c r="E347" s="92"/>
      <c r="F347" s="92"/>
      <c r="G347" s="93"/>
      <c r="H347" s="357">
        <f>IFERROR(C347*VLOOKUP(F347,Back_Calculations!$D$7:$E$13,2,FALSE),0)</f>
        <v>0</v>
      </c>
      <c r="I347" s="92"/>
      <c r="J347" s="93"/>
      <c r="O347" s="82"/>
    </row>
    <row r="348" spans="1:15" s="81" customFormat="1">
      <c r="A348" s="316"/>
      <c r="B348" s="92"/>
      <c r="C348" s="94"/>
      <c r="D348" s="93"/>
      <c r="E348" s="93"/>
      <c r="F348" s="93"/>
      <c r="G348" s="93"/>
      <c r="H348" s="357">
        <f>IFERROR(C348*VLOOKUP(F348,Back_Calculations!$D$7:$E$13,2,FALSE),0)</f>
        <v>0</v>
      </c>
      <c r="I348" s="93"/>
      <c r="J348" s="93"/>
      <c r="O348" s="82"/>
    </row>
    <row r="349" spans="1:15" s="81" customFormat="1">
      <c r="A349" s="316"/>
      <c r="B349" s="92"/>
      <c r="C349" s="94"/>
      <c r="D349" s="93"/>
      <c r="E349" s="93"/>
      <c r="F349" s="93"/>
      <c r="G349" s="93"/>
      <c r="H349" s="357">
        <f>IFERROR(C349*VLOOKUP(F349,Back_Calculations!$D$7:$E$13,2,FALSE),0)</f>
        <v>0</v>
      </c>
      <c r="I349" s="93"/>
      <c r="J349" s="93"/>
      <c r="O349" s="82"/>
    </row>
    <row r="350" spans="1:15" s="81" customFormat="1">
      <c r="A350" s="316"/>
      <c r="B350" s="92"/>
      <c r="C350" s="94"/>
      <c r="D350" s="93"/>
      <c r="E350" s="93"/>
      <c r="F350" s="93"/>
      <c r="G350" s="93"/>
      <c r="H350" s="357">
        <f>IFERROR(C350*VLOOKUP(F350,Back_Calculations!$D$7:$E$13,2,FALSE),0)</f>
        <v>0</v>
      </c>
      <c r="I350" s="93"/>
      <c r="J350" s="93"/>
      <c r="O350" s="82"/>
    </row>
    <row r="351" spans="1:15" s="81" customFormat="1">
      <c r="A351" s="316"/>
      <c r="B351" s="92"/>
      <c r="C351" s="94"/>
      <c r="D351" s="93"/>
      <c r="E351" s="93"/>
      <c r="F351" s="93"/>
      <c r="G351" s="93"/>
      <c r="H351" s="357">
        <f>IFERROR(C351*VLOOKUP(F351,Back_Calculations!$D$7:$E$13,2,FALSE),0)</f>
        <v>0</v>
      </c>
      <c r="I351" s="93"/>
      <c r="J351" s="93"/>
      <c r="O351" s="82"/>
    </row>
    <row r="352" spans="1:15" s="81" customFormat="1">
      <c r="A352" s="316"/>
      <c r="B352" s="92"/>
      <c r="C352" s="94"/>
      <c r="D352" s="93"/>
      <c r="E352" s="93"/>
      <c r="F352" s="93"/>
      <c r="G352" s="93"/>
      <c r="H352" s="357">
        <f>IFERROR(C352*VLOOKUP(F352,Back_Calculations!$D$7:$E$13,2,FALSE),0)</f>
        <v>0</v>
      </c>
      <c r="I352" s="93"/>
      <c r="J352" s="93"/>
      <c r="O352" s="82"/>
    </row>
    <row r="353" spans="1:15" s="81" customFormat="1">
      <c r="A353" s="316"/>
      <c r="B353" s="92"/>
      <c r="C353" s="94"/>
      <c r="D353" s="93"/>
      <c r="E353" s="93"/>
      <c r="F353" s="93"/>
      <c r="G353" s="93"/>
      <c r="H353" s="357">
        <f>IFERROR(C353*VLOOKUP(F353,Back_Calculations!$D$7:$E$13,2,FALSE),0)</f>
        <v>0</v>
      </c>
      <c r="I353" s="93"/>
      <c r="J353" s="93"/>
      <c r="O353" s="82"/>
    </row>
    <row r="354" spans="1:15" s="81" customFormat="1">
      <c r="A354" s="316"/>
      <c r="B354" s="92"/>
      <c r="C354" s="94"/>
      <c r="D354" s="93"/>
      <c r="E354" s="93"/>
      <c r="F354" s="93"/>
      <c r="G354" s="93"/>
      <c r="H354" s="357">
        <f>IFERROR(C354*VLOOKUP(F354,Back_Calculations!$D$7:$E$13,2,FALSE),0)</f>
        <v>0</v>
      </c>
      <c r="I354" s="93"/>
      <c r="J354" s="93"/>
      <c r="O354" s="82"/>
    </row>
    <row r="355" spans="1:15" s="81" customFormat="1">
      <c r="A355" s="316"/>
      <c r="B355" s="92"/>
      <c r="C355" s="94"/>
      <c r="D355" s="92"/>
      <c r="E355" s="92"/>
      <c r="F355" s="92"/>
      <c r="G355" s="93"/>
      <c r="H355" s="357">
        <f>IFERROR(C355*VLOOKUP(F355,Back_Calculations!$D$7:$E$13,2,FALSE),0)</f>
        <v>0</v>
      </c>
      <c r="I355" s="92"/>
      <c r="J355" s="93"/>
      <c r="O355" s="82"/>
    </row>
    <row r="356" spans="1:15" s="81" customFormat="1">
      <c r="A356" s="316"/>
      <c r="B356" s="92"/>
      <c r="C356" s="94"/>
      <c r="D356" s="92"/>
      <c r="E356" s="92"/>
      <c r="F356" s="92"/>
      <c r="G356" s="93"/>
      <c r="H356" s="357">
        <f>IFERROR(C356*VLOOKUP(F356,Back_Calculations!$D$7:$E$13,2,FALSE),0)</f>
        <v>0</v>
      </c>
      <c r="I356" s="92"/>
      <c r="J356" s="93"/>
      <c r="O356" s="82"/>
    </row>
    <row r="357" spans="1:15" s="81" customFormat="1">
      <c r="A357" s="316"/>
      <c r="B357" s="92"/>
      <c r="C357" s="94"/>
      <c r="D357" s="93"/>
      <c r="E357" s="93"/>
      <c r="F357" s="93"/>
      <c r="G357" s="93"/>
      <c r="H357" s="357">
        <f>IFERROR(C357*VLOOKUP(F357,Back_Calculations!$D$7:$E$13,2,FALSE),0)</f>
        <v>0</v>
      </c>
      <c r="I357" s="93"/>
      <c r="J357" s="93"/>
      <c r="O357" s="82"/>
    </row>
    <row r="358" spans="1:15" s="81" customFormat="1">
      <c r="A358" s="316"/>
      <c r="B358" s="92"/>
      <c r="C358" s="94"/>
      <c r="D358" s="93"/>
      <c r="E358" s="93"/>
      <c r="F358" s="93"/>
      <c r="G358" s="93"/>
      <c r="H358" s="357">
        <f>IFERROR(C358*VLOOKUP(F358,Back_Calculations!$D$7:$E$13,2,FALSE),0)</f>
        <v>0</v>
      </c>
      <c r="I358" s="93"/>
      <c r="J358" s="93"/>
      <c r="O358" s="82"/>
    </row>
    <row r="359" spans="1:15" s="81" customFormat="1">
      <c r="A359" s="316"/>
      <c r="B359" s="92"/>
      <c r="C359" s="94"/>
      <c r="D359" s="93"/>
      <c r="E359" s="93"/>
      <c r="F359" s="93"/>
      <c r="G359" s="93"/>
      <c r="H359" s="357">
        <f>IFERROR(C359*VLOOKUP(F359,Back_Calculations!$D$7:$E$13,2,FALSE),0)</f>
        <v>0</v>
      </c>
      <c r="I359" s="93"/>
      <c r="J359" s="93"/>
      <c r="O359" s="82"/>
    </row>
    <row r="360" spans="1:15" s="81" customFormat="1">
      <c r="A360" s="316"/>
      <c r="B360" s="92"/>
      <c r="C360" s="94"/>
      <c r="D360" s="93"/>
      <c r="E360" s="93"/>
      <c r="F360" s="93"/>
      <c r="G360" s="93"/>
      <c r="H360" s="357">
        <f>IFERROR(C360*VLOOKUP(F360,Back_Calculations!$D$7:$E$13,2,FALSE),0)</f>
        <v>0</v>
      </c>
      <c r="I360" s="93"/>
      <c r="J360" s="93"/>
      <c r="O360" s="82"/>
    </row>
    <row r="361" spans="1:15" s="81" customFormat="1">
      <c r="A361" s="316"/>
      <c r="B361" s="92"/>
      <c r="C361" s="94"/>
      <c r="D361" s="93"/>
      <c r="E361" s="93"/>
      <c r="F361" s="93"/>
      <c r="G361" s="93"/>
      <c r="H361" s="357">
        <f>IFERROR(C361*VLOOKUP(F361,Back_Calculations!$D$7:$E$13,2,FALSE),0)</f>
        <v>0</v>
      </c>
      <c r="I361" s="93"/>
      <c r="J361" s="93"/>
      <c r="O361" s="82"/>
    </row>
    <row r="362" spans="1:15" s="81" customFormat="1">
      <c r="A362" s="316"/>
      <c r="B362" s="92"/>
      <c r="C362" s="94"/>
      <c r="D362" s="93"/>
      <c r="E362" s="93"/>
      <c r="F362" s="93"/>
      <c r="G362" s="93"/>
      <c r="H362" s="357">
        <f>IFERROR(C362*VLOOKUP(F362,Back_Calculations!$D$7:$E$13,2,FALSE),0)</f>
        <v>0</v>
      </c>
      <c r="I362" s="93"/>
      <c r="J362" s="93"/>
      <c r="O362" s="82"/>
    </row>
    <row r="363" spans="1:15" s="81" customFormat="1">
      <c r="A363" s="316"/>
      <c r="B363" s="92"/>
      <c r="C363" s="94"/>
      <c r="D363" s="93"/>
      <c r="E363" s="93"/>
      <c r="F363" s="93"/>
      <c r="G363" s="93"/>
      <c r="H363" s="357">
        <f>IFERROR(C363*VLOOKUP(F363,Back_Calculations!$D$7:$E$13,2,FALSE),0)</f>
        <v>0</v>
      </c>
      <c r="I363" s="93"/>
      <c r="J363" s="93"/>
      <c r="O363" s="82"/>
    </row>
    <row r="364" spans="1:15" s="81" customFormat="1">
      <c r="A364" s="316"/>
      <c r="B364" s="92"/>
      <c r="C364" s="94"/>
      <c r="D364" s="93"/>
      <c r="E364" s="93"/>
      <c r="F364" s="93"/>
      <c r="G364" s="93"/>
      <c r="H364" s="357">
        <f>IFERROR(C364*VLOOKUP(F364,Back_Calculations!$D$7:$E$13,2,FALSE),0)</f>
        <v>0</v>
      </c>
      <c r="I364" s="93"/>
      <c r="J364" s="93"/>
      <c r="O364" s="82"/>
    </row>
    <row r="365" spans="1:15" s="81" customFormat="1">
      <c r="A365" s="316"/>
      <c r="B365" s="92"/>
      <c r="C365" s="94"/>
      <c r="D365" s="93"/>
      <c r="E365" s="93"/>
      <c r="F365" s="93"/>
      <c r="G365" s="93"/>
      <c r="H365" s="357">
        <f>IFERROR(C365*VLOOKUP(F365,Back_Calculations!$D$7:$E$13,2,FALSE),0)</f>
        <v>0</v>
      </c>
      <c r="I365" s="93"/>
      <c r="J365" s="93"/>
      <c r="O365" s="82"/>
    </row>
    <row r="366" spans="1:15" s="81" customFormat="1">
      <c r="A366" s="316"/>
      <c r="B366" s="92"/>
      <c r="C366" s="94"/>
      <c r="D366" s="93"/>
      <c r="E366" s="93"/>
      <c r="F366" s="93"/>
      <c r="G366" s="93"/>
      <c r="H366" s="357">
        <f>IFERROR(C366*VLOOKUP(F366,Back_Calculations!$D$7:$E$13,2,FALSE),0)</f>
        <v>0</v>
      </c>
      <c r="I366" s="93"/>
      <c r="J366" s="93"/>
      <c r="O366" s="82"/>
    </row>
    <row r="367" spans="1:15" s="81" customFormat="1">
      <c r="A367" s="316"/>
      <c r="B367" s="92"/>
      <c r="C367" s="94"/>
      <c r="D367" s="93"/>
      <c r="E367" s="93"/>
      <c r="F367" s="93"/>
      <c r="G367" s="93"/>
      <c r="H367" s="357">
        <f>IFERROR(C367*VLOOKUP(F367,Back_Calculations!$D$7:$E$13,2,FALSE),0)</f>
        <v>0</v>
      </c>
      <c r="I367" s="93"/>
      <c r="J367" s="93"/>
      <c r="O367" s="82"/>
    </row>
    <row r="368" spans="1:15" s="81" customFormat="1">
      <c r="A368" s="316"/>
      <c r="B368" s="92"/>
      <c r="C368" s="94"/>
      <c r="D368" s="93"/>
      <c r="E368" s="93"/>
      <c r="F368" s="93"/>
      <c r="G368" s="93"/>
      <c r="H368" s="357">
        <f>IFERROR(C368*VLOOKUP(F368,Back_Calculations!$D$7:$E$13,2,FALSE),0)</f>
        <v>0</v>
      </c>
      <c r="I368" s="93"/>
      <c r="J368" s="93"/>
      <c r="O368" s="82"/>
    </row>
    <row r="369" spans="1:15" s="81" customFormat="1">
      <c r="A369" s="316"/>
      <c r="B369" s="92"/>
      <c r="C369" s="94"/>
      <c r="D369" s="93"/>
      <c r="E369" s="93"/>
      <c r="F369" s="93"/>
      <c r="G369" s="93"/>
      <c r="H369" s="357">
        <f>IFERROR(C369*VLOOKUP(F369,Back_Calculations!$D$7:$E$13,2,FALSE),0)</f>
        <v>0</v>
      </c>
      <c r="I369" s="93"/>
      <c r="J369" s="93"/>
      <c r="O369" s="82"/>
    </row>
    <row r="370" spans="1:15" s="81" customFormat="1">
      <c r="A370" s="316"/>
      <c r="B370" s="92"/>
      <c r="C370" s="94"/>
      <c r="D370" s="93"/>
      <c r="E370" s="93"/>
      <c r="F370" s="93"/>
      <c r="G370" s="93"/>
      <c r="H370" s="357">
        <f>IFERROR(C370*VLOOKUP(F370,Back_Calculations!$D$7:$E$13,2,FALSE),0)</f>
        <v>0</v>
      </c>
      <c r="I370" s="93"/>
      <c r="J370" s="93"/>
      <c r="O370" s="82"/>
    </row>
    <row r="371" spans="1:15" s="81" customFormat="1">
      <c r="A371" s="316"/>
      <c r="B371" s="92"/>
      <c r="C371" s="94"/>
      <c r="D371" s="92"/>
      <c r="E371" s="92"/>
      <c r="F371" s="92"/>
      <c r="G371" s="96"/>
      <c r="H371" s="96">
        <f>IFERROR(C371*VLOOKUP(F371,Back_Calculations!$D$7:$E$13,2,FALSE),0)</f>
        <v>0</v>
      </c>
      <c r="I371" s="92"/>
      <c r="J371" s="96"/>
      <c r="O371" s="82"/>
    </row>
    <row r="372" spans="1:15" s="81" customFormat="1">
      <c r="A372" s="316"/>
      <c r="B372" s="92"/>
      <c r="C372" s="94"/>
      <c r="D372" s="93"/>
      <c r="E372" s="93"/>
      <c r="F372" s="93"/>
      <c r="G372" s="93"/>
      <c r="H372" s="357">
        <f>IFERROR(C372*VLOOKUP(F372,Back_Calculations!$D$7:$E$13,2,FALSE),0)</f>
        <v>0</v>
      </c>
      <c r="I372" s="93"/>
      <c r="J372" s="93"/>
      <c r="O372" s="82"/>
    </row>
    <row r="373" spans="1:15" s="81" customFormat="1">
      <c r="A373" s="316"/>
      <c r="B373" s="92"/>
      <c r="C373" s="94"/>
      <c r="D373" s="93"/>
      <c r="E373" s="93"/>
      <c r="F373" s="93"/>
      <c r="G373" s="93"/>
      <c r="H373" s="357">
        <f>IFERROR(C373*VLOOKUP(F373,Back_Calculations!$D$7:$E$13,2,FALSE),0)</f>
        <v>0</v>
      </c>
      <c r="I373" s="93"/>
      <c r="J373" s="93"/>
      <c r="O373" s="82"/>
    </row>
    <row r="374" spans="1:15" s="81" customFormat="1">
      <c r="A374" s="316"/>
      <c r="B374" s="92"/>
      <c r="C374" s="94"/>
      <c r="D374" s="93"/>
      <c r="E374" s="93"/>
      <c r="F374" s="93"/>
      <c r="G374" s="93"/>
      <c r="H374" s="357">
        <f>IFERROR(C374*VLOOKUP(F374,Back_Calculations!$D$7:$E$13,2,FALSE),0)</f>
        <v>0</v>
      </c>
      <c r="I374" s="93"/>
      <c r="J374" s="93"/>
      <c r="O374" s="82"/>
    </row>
    <row r="375" spans="1:15" s="81" customFormat="1">
      <c r="A375" s="316"/>
      <c r="B375" s="92"/>
      <c r="C375" s="94"/>
      <c r="D375" s="93"/>
      <c r="E375" s="93"/>
      <c r="F375" s="93"/>
      <c r="G375" s="93"/>
      <c r="H375" s="357">
        <f>IFERROR(C375*VLOOKUP(F375,Back_Calculations!$D$7:$E$13,2,FALSE),0)</f>
        <v>0</v>
      </c>
      <c r="I375" s="93"/>
      <c r="J375" s="93"/>
      <c r="O375" s="82"/>
    </row>
    <row r="376" spans="1:15" s="81" customFormat="1">
      <c r="A376" s="316"/>
      <c r="B376" s="92"/>
      <c r="C376" s="94"/>
      <c r="D376" s="93"/>
      <c r="E376" s="93"/>
      <c r="F376" s="93"/>
      <c r="G376" s="93"/>
      <c r="H376" s="357">
        <f>IFERROR(C376*VLOOKUP(F376,Back_Calculations!$D$7:$E$13,2,FALSE),0)</f>
        <v>0</v>
      </c>
      <c r="I376" s="93"/>
      <c r="J376" s="93"/>
      <c r="O376" s="82"/>
    </row>
    <row r="377" spans="1:15" s="81" customFormat="1">
      <c r="A377" s="316"/>
      <c r="B377" s="92"/>
      <c r="C377" s="94"/>
      <c r="D377" s="93"/>
      <c r="E377" s="93"/>
      <c r="F377" s="93"/>
      <c r="G377" s="93"/>
      <c r="H377" s="357">
        <f>IFERROR(C377*VLOOKUP(F377,Back_Calculations!$D$7:$E$13,2,FALSE),0)</f>
        <v>0</v>
      </c>
      <c r="I377" s="93"/>
      <c r="J377" s="93"/>
      <c r="O377" s="82"/>
    </row>
    <row r="378" spans="1:15" s="81" customFormat="1">
      <c r="A378" s="316"/>
      <c r="B378" s="92"/>
      <c r="C378" s="94"/>
      <c r="D378" s="93"/>
      <c r="E378" s="93"/>
      <c r="F378" s="93"/>
      <c r="G378" s="93"/>
      <c r="H378" s="357">
        <f>IFERROR(C378*VLOOKUP(F378,Back_Calculations!$D$7:$E$13,2,FALSE),0)</f>
        <v>0</v>
      </c>
      <c r="I378" s="93"/>
      <c r="J378" s="93"/>
      <c r="O378" s="82"/>
    </row>
    <row r="379" spans="1:15" s="81" customFormat="1">
      <c r="A379" s="316"/>
      <c r="B379" s="92"/>
      <c r="C379" s="94"/>
      <c r="D379" s="93"/>
      <c r="E379" s="93"/>
      <c r="F379" s="93"/>
      <c r="G379" s="93"/>
      <c r="H379" s="357">
        <f>IFERROR(C379*VLOOKUP(F379,Back_Calculations!$D$7:$E$13,2,FALSE),0)</f>
        <v>0</v>
      </c>
      <c r="I379" s="93"/>
      <c r="J379" s="93"/>
      <c r="O379" s="82"/>
    </row>
    <row r="380" spans="1:15" s="81" customFormat="1">
      <c r="A380" s="316"/>
      <c r="B380" s="92"/>
      <c r="C380" s="94"/>
      <c r="D380" s="93"/>
      <c r="E380" s="93"/>
      <c r="F380" s="93"/>
      <c r="G380" s="93"/>
      <c r="H380" s="357">
        <f>IFERROR(C380*VLOOKUP(F380,Back_Calculations!$D$7:$E$13,2,FALSE),0)</f>
        <v>0</v>
      </c>
      <c r="I380" s="93"/>
      <c r="J380" s="93"/>
      <c r="O380" s="82"/>
    </row>
    <row r="381" spans="1:15" s="81" customFormat="1">
      <c r="A381" s="316"/>
      <c r="B381" s="92"/>
      <c r="C381" s="94"/>
      <c r="D381" s="93"/>
      <c r="E381" s="93"/>
      <c r="F381" s="93"/>
      <c r="G381" s="93"/>
      <c r="H381" s="357">
        <f>IFERROR(C381*VLOOKUP(F381,Back_Calculations!$D$7:$E$13,2,FALSE),0)</f>
        <v>0</v>
      </c>
      <c r="I381" s="93"/>
      <c r="J381" s="93"/>
      <c r="O381" s="82"/>
    </row>
    <row r="382" spans="1:15" s="81" customFormat="1">
      <c r="A382" s="316"/>
      <c r="B382" s="92"/>
      <c r="C382" s="94"/>
      <c r="D382" s="93"/>
      <c r="E382" s="93"/>
      <c r="F382" s="93"/>
      <c r="G382" s="93"/>
      <c r="H382" s="357">
        <f>IFERROR(C382*VLOOKUP(F382,Back_Calculations!$D$7:$E$13,2,FALSE),0)</f>
        <v>0</v>
      </c>
      <c r="I382" s="93"/>
      <c r="J382" s="93"/>
      <c r="O382" s="82"/>
    </row>
    <row r="383" spans="1:15" s="81" customFormat="1">
      <c r="A383" s="316"/>
      <c r="B383" s="92"/>
      <c r="C383" s="94"/>
      <c r="D383" s="93"/>
      <c r="E383" s="93"/>
      <c r="F383" s="93"/>
      <c r="G383" s="93"/>
      <c r="H383" s="357">
        <f>IFERROR(C383*VLOOKUP(F383,Back_Calculations!$D$7:$E$13,2,FALSE),0)</f>
        <v>0</v>
      </c>
      <c r="I383" s="93"/>
      <c r="J383" s="93"/>
      <c r="O383" s="82"/>
    </row>
    <row r="384" spans="1:15" s="81" customFormat="1">
      <c r="A384" s="316"/>
      <c r="B384" s="92"/>
      <c r="C384" s="94"/>
      <c r="D384" s="93"/>
      <c r="E384" s="93"/>
      <c r="F384" s="93"/>
      <c r="G384" s="93"/>
      <c r="H384" s="357">
        <f>IFERROR(C384*VLOOKUP(F384,Back_Calculations!$D$7:$E$13,2,FALSE),0)</f>
        <v>0</v>
      </c>
      <c r="I384" s="93"/>
      <c r="J384" s="93"/>
      <c r="O384" s="82"/>
    </row>
    <row r="385" spans="1:15" s="81" customFormat="1">
      <c r="A385" s="316"/>
      <c r="B385" s="92"/>
      <c r="C385" s="94"/>
      <c r="D385" s="93"/>
      <c r="E385" s="93"/>
      <c r="F385" s="93"/>
      <c r="G385" s="93"/>
      <c r="H385" s="357">
        <f>IFERROR(C385*VLOOKUP(F385,Back_Calculations!$D$7:$E$13,2,FALSE),0)</f>
        <v>0</v>
      </c>
      <c r="I385" s="93"/>
      <c r="J385" s="93"/>
      <c r="O385" s="82"/>
    </row>
    <row r="386" spans="1:15" s="81" customFormat="1">
      <c r="A386" s="316"/>
      <c r="B386" s="92"/>
      <c r="C386" s="94"/>
      <c r="D386" s="93"/>
      <c r="E386" s="93"/>
      <c r="F386" s="93"/>
      <c r="G386" s="93"/>
      <c r="H386" s="357">
        <f>IFERROR(C386*VLOOKUP(F386,Back_Calculations!$D$7:$E$13,2,FALSE),0)</f>
        <v>0</v>
      </c>
      <c r="I386" s="93"/>
      <c r="J386" s="93"/>
      <c r="O386" s="82"/>
    </row>
    <row r="387" spans="1:15" s="81" customFormat="1">
      <c r="A387" s="316"/>
      <c r="B387" s="92"/>
      <c r="C387" s="94"/>
      <c r="D387" s="93"/>
      <c r="E387" s="93"/>
      <c r="F387" s="93"/>
      <c r="G387" s="93"/>
      <c r="H387" s="357">
        <f>IFERROR(C387*VLOOKUP(F387,Back_Calculations!$D$7:$E$13,2,FALSE),0)</f>
        <v>0</v>
      </c>
      <c r="I387" s="93"/>
      <c r="J387" s="93"/>
      <c r="O387" s="82"/>
    </row>
    <row r="388" spans="1:15" s="81" customFormat="1">
      <c r="A388" s="316"/>
      <c r="B388" s="92"/>
      <c r="C388" s="94"/>
      <c r="D388" s="92"/>
      <c r="E388" s="92"/>
      <c r="F388" s="92"/>
      <c r="G388" s="93"/>
      <c r="H388" s="357">
        <f>IFERROR(C388*VLOOKUP(F388,Back_Calculations!$D$7:$E$13,2,FALSE),0)</f>
        <v>0</v>
      </c>
      <c r="I388" s="92"/>
      <c r="J388" s="93"/>
      <c r="O388" s="82"/>
    </row>
    <row r="389" spans="1:15" s="81" customFormat="1">
      <c r="A389" s="316"/>
      <c r="B389" s="92"/>
      <c r="C389" s="94"/>
      <c r="D389" s="92"/>
      <c r="E389" s="92"/>
      <c r="F389" s="92"/>
      <c r="G389" s="93"/>
      <c r="H389" s="357">
        <f>IFERROR(C389*VLOOKUP(F389,Back_Calculations!$D$7:$E$13,2,FALSE),0)</f>
        <v>0</v>
      </c>
      <c r="I389" s="92"/>
      <c r="J389" s="93"/>
      <c r="O389" s="82"/>
    </row>
    <row r="390" spans="1:15" s="81" customFormat="1">
      <c r="A390" s="316"/>
      <c r="B390" s="92"/>
      <c r="C390" s="94"/>
      <c r="D390" s="92"/>
      <c r="E390" s="92"/>
      <c r="F390" s="92"/>
      <c r="G390" s="93"/>
      <c r="H390" s="357">
        <f>IFERROR(C390*VLOOKUP(F390,Back_Calculations!$D$7:$E$13,2,FALSE),0)</f>
        <v>0</v>
      </c>
      <c r="I390" s="92"/>
      <c r="J390" s="93"/>
      <c r="O390" s="82"/>
    </row>
    <row r="391" spans="1:15" s="81" customFormat="1">
      <c r="A391" s="316"/>
      <c r="B391" s="92"/>
      <c r="C391" s="94"/>
      <c r="D391" s="92"/>
      <c r="E391" s="92"/>
      <c r="F391" s="92"/>
      <c r="G391" s="93"/>
      <c r="H391" s="357">
        <f>IFERROR(C391*VLOOKUP(F391,Back_Calculations!$D$7:$E$13,2,FALSE),0)</f>
        <v>0</v>
      </c>
      <c r="I391" s="92"/>
      <c r="J391" s="93"/>
      <c r="O391" s="82"/>
    </row>
    <row r="392" spans="1:15" s="81" customFormat="1">
      <c r="A392" s="316"/>
      <c r="B392" s="92"/>
      <c r="C392" s="94"/>
      <c r="D392" s="92"/>
      <c r="E392" s="92"/>
      <c r="F392" s="92"/>
      <c r="G392" s="93"/>
      <c r="H392" s="357">
        <f>IFERROR(C392*VLOOKUP(F392,Back_Calculations!$D$7:$E$13,2,FALSE),0)</f>
        <v>0</v>
      </c>
      <c r="I392" s="92"/>
      <c r="J392" s="93"/>
      <c r="O392" s="82"/>
    </row>
    <row r="393" spans="1:15" s="81" customFormat="1">
      <c r="A393" s="316"/>
      <c r="B393" s="92"/>
      <c r="C393" s="94"/>
      <c r="D393" s="93"/>
      <c r="E393" s="93"/>
      <c r="F393" s="93"/>
      <c r="G393" s="93"/>
      <c r="H393" s="357">
        <f>IFERROR(C393*VLOOKUP(F393,Back_Calculations!$D$7:$E$13,2,FALSE),0)</f>
        <v>0</v>
      </c>
      <c r="I393" s="93"/>
      <c r="J393" s="93"/>
      <c r="O393" s="82"/>
    </row>
    <row r="394" spans="1:15" s="81" customFormat="1">
      <c r="A394" s="316"/>
      <c r="B394" s="92"/>
      <c r="C394" s="94"/>
      <c r="D394" s="93"/>
      <c r="E394" s="93"/>
      <c r="F394" s="93"/>
      <c r="G394" s="93"/>
      <c r="H394" s="357">
        <f>IFERROR(C394*VLOOKUP(F394,Back_Calculations!$D$7:$E$13,2,FALSE),0)</f>
        <v>0</v>
      </c>
      <c r="I394" s="93"/>
      <c r="J394" s="93"/>
      <c r="O394" s="82"/>
    </row>
    <row r="395" spans="1:15" s="81" customFormat="1">
      <c r="A395" s="316"/>
      <c r="B395" s="92"/>
      <c r="C395" s="94"/>
      <c r="D395" s="93"/>
      <c r="E395" s="93"/>
      <c r="F395" s="93"/>
      <c r="G395" s="93"/>
      <c r="H395" s="357">
        <f>IFERROR(C395*VLOOKUP(F395,Back_Calculations!$D$7:$E$13,2,FALSE),0)</f>
        <v>0</v>
      </c>
      <c r="I395" s="93"/>
      <c r="J395" s="93"/>
      <c r="O395" s="82"/>
    </row>
    <row r="396" spans="1:15" s="81" customFormat="1">
      <c r="A396" s="316"/>
      <c r="B396" s="92"/>
      <c r="C396" s="94"/>
      <c r="D396" s="93"/>
      <c r="E396" s="93"/>
      <c r="F396" s="93"/>
      <c r="G396" s="93"/>
      <c r="H396" s="357">
        <f>IFERROR(C396*VLOOKUP(F396,Back_Calculations!$D$7:$E$13,2,FALSE),0)</f>
        <v>0</v>
      </c>
      <c r="I396" s="93"/>
      <c r="J396" s="93"/>
      <c r="O396" s="82"/>
    </row>
    <row r="397" spans="1:15" s="81" customFormat="1">
      <c r="A397" s="316"/>
      <c r="B397" s="92"/>
      <c r="C397" s="94"/>
      <c r="D397" s="93"/>
      <c r="E397" s="93"/>
      <c r="F397" s="93"/>
      <c r="G397" s="93"/>
      <c r="H397" s="357">
        <f>IFERROR(C397*VLOOKUP(F397,Back_Calculations!$D$7:$E$13,2,FALSE),0)</f>
        <v>0</v>
      </c>
      <c r="I397" s="93"/>
      <c r="J397" s="93"/>
      <c r="O397" s="82"/>
    </row>
    <row r="398" spans="1:15" s="81" customFormat="1">
      <c r="A398" s="316"/>
      <c r="B398" s="92"/>
      <c r="C398" s="364"/>
      <c r="D398" s="93"/>
      <c r="E398" s="93"/>
      <c r="F398" s="93"/>
      <c r="G398" s="93"/>
      <c r="H398" s="357">
        <f>IFERROR(C398*VLOOKUP(F398,Back_Calculations!$D$7:$E$13,2,FALSE),0)</f>
        <v>0</v>
      </c>
      <c r="I398" s="93"/>
      <c r="J398" s="93"/>
      <c r="O398" s="82"/>
    </row>
    <row r="399" spans="1:15" s="81" customFormat="1">
      <c r="A399" s="316"/>
      <c r="B399" s="92"/>
      <c r="C399" s="94"/>
      <c r="D399" s="93"/>
      <c r="E399" s="93"/>
      <c r="F399" s="93"/>
      <c r="G399" s="93"/>
      <c r="H399" s="357">
        <f>IFERROR(C399*VLOOKUP(F399,Back_Calculations!$D$7:$E$13,2,FALSE),0)</f>
        <v>0</v>
      </c>
      <c r="I399" s="93"/>
      <c r="J399" s="93"/>
      <c r="O399" s="82"/>
    </row>
    <row r="400" spans="1:15" s="81" customFormat="1">
      <c r="A400" s="316"/>
      <c r="B400" s="92"/>
      <c r="C400" s="94"/>
      <c r="D400" s="93"/>
      <c r="E400" s="93"/>
      <c r="F400" s="93"/>
      <c r="G400" s="93"/>
      <c r="H400" s="357">
        <f>IFERROR(C400*VLOOKUP(F400,Back_Calculations!$D$7:$E$13,2,FALSE),0)</f>
        <v>0</v>
      </c>
      <c r="I400" s="93"/>
      <c r="J400" s="93"/>
      <c r="O400" s="82"/>
    </row>
    <row r="401" spans="1:15" s="81" customFormat="1">
      <c r="A401" s="316"/>
      <c r="B401" s="92"/>
      <c r="C401" s="94"/>
      <c r="D401" s="93"/>
      <c r="E401" s="93"/>
      <c r="F401" s="93"/>
      <c r="G401" s="93"/>
      <c r="H401" s="357">
        <f>IFERROR(C401*VLOOKUP(F401,Back_Calculations!$D$7:$E$13,2,FALSE),0)</f>
        <v>0</v>
      </c>
      <c r="I401" s="93"/>
      <c r="J401" s="93"/>
      <c r="O401" s="82"/>
    </row>
    <row r="402" spans="1:15" s="81" customFormat="1">
      <c r="A402" s="316"/>
      <c r="B402" s="92"/>
      <c r="C402" s="94"/>
      <c r="D402" s="93"/>
      <c r="E402" s="93"/>
      <c r="F402" s="93"/>
      <c r="G402" s="93"/>
      <c r="H402" s="357">
        <f>IFERROR(C402*VLOOKUP(F402,Back_Calculations!$D$7:$E$13,2,FALSE),0)</f>
        <v>0</v>
      </c>
      <c r="I402" s="93"/>
      <c r="J402" s="93"/>
      <c r="O402" s="82"/>
    </row>
    <row r="403" spans="1:15" s="81" customFormat="1">
      <c r="A403" s="316"/>
      <c r="B403" s="92"/>
      <c r="C403" s="94"/>
      <c r="D403" s="93"/>
      <c r="E403" s="93"/>
      <c r="F403" s="93"/>
      <c r="G403" s="93"/>
      <c r="H403" s="357">
        <f>IFERROR(C403*VLOOKUP(F403,Back_Calculations!$D$7:$E$13,2,FALSE),0)</f>
        <v>0</v>
      </c>
      <c r="I403" s="93"/>
      <c r="J403" s="93"/>
      <c r="O403" s="82"/>
    </row>
    <row r="404" spans="1:15" s="81" customFormat="1">
      <c r="A404" s="316"/>
      <c r="B404" s="92"/>
      <c r="C404" s="94"/>
      <c r="D404" s="93"/>
      <c r="E404" s="93"/>
      <c r="F404" s="93"/>
      <c r="G404" s="93"/>
      <c r="H404" s="357">
        <f>IFERROR(C404*VLOOKUP(F404,Back_Calculations!$D$7:$E$13,2,FALSE),0)</f>
        <v>0</v>
      </c>
      <c r="I404" s="93"/>
      <c r="J404" s="93"/>
      <c r="O404" s="82"/>
    </row>
    <row r="405" spans="1:15" s="81" customFormat="1">
      <c r="A405" s="316"/>
      <c r="B405" s="92"/>
      <c r="C405" s="94"/>
      <c r="D405" s="93"/>
      <c r="E405" s="93"/>
      <c r="F405" s="93"/>
      <c r="G405" s="93"/>
      <c r="H405" s="357">
        <f>IFERROR(C405*VLOOKUP(F405,Back_Calculations!$D$7:$E$13,2,FALSE),0)</f>
        <v>0</v>
      </c>
      <c r="I405" s="93"/>
      <c r="J405" s="93"/>
      <c r="O405" s="82"/>
    </row>
    <row r="406" spans="1:15" s="81" customFormat="1">
      <c r="A406" s="316"/>
      <c r="B406" s="92"/>
      <c r="C406" s="94"/>
      <c r="D406" s="93"/>
      <c r="E406" s="93"/>
      <c r="F406" s="93"/>
      <c r="G406" s="93"/>
      <c r="H406" s="357">
        <f>IFERROR(C406*VLOOKUP(F406,Back_Calculations!$D$7:$E$13,2,FALSE),0)</f>
        <v>0</v>
      </c>
      <c r="I406" s="93"/>
      <c r="J406" s="93"/>
      <c r="O406" s="82"/>
    </row>
    <row r="407" spans="1:15" s="81" customFormat="1">
      <c r="A407" s="316"/>
      <c r="B407" s="92"/>
      <c r="C407" s="94"/>
      <c r="D407" s="93"/>
      <c r="E407" s="93"/>
      <c r="F407" s="93"/>
      <c r="G407" s="93"/>
      <c r="H407" s="357">
        <f>IFERROR(C407*VLOOKUP(F407,Back_Calculations!$D$7:$E$13,2,FALSE),0)</f>
        <v>0</v>
      </c>
      <c r="I407" s="93"/>
      <c r="J407" s="93"/>
      <c r="O407" s="82"/>
    </row>
    <row r="408" spans="1:15" s="81" customFormat="1">
      <c r="A408" s="316"/>
      <c r="B408" s="92"/>
      <c r="C408" s="94"/>
      <c r="D408" s="92"/>
      <c r="E408" s="92"/>
      <c r="F408" s="92"/>
      <c r="G408" s="93"/>
      <c r="H408" s="357">
        <f>IFERROR(C408*VLOOKUP(F408,Back_Calculations!$D$7:$E$13,2,FALSE),0)</f>
        <v>0</v>
      </c>
      <c r="I408" s="92"/>
      <c r="J408" s="93"/>
      <c r="O408" s="82"/>
    </row>
    <row r="409" spans="1:15" s="81" customFormat="1">
      <c r="A409" s="316"/>
      <c r="B409" s="92"/>
      <c r="C409" s="94"/>
      <c r="D409" s="92"/>
      <c r="E409" s="92"/>
      <c r="F409" s="92"/>
      <c r="G409" s="93"/>
      <c r="H409" s="357">
        <f>IFERROR(C409*VLOOKUP(F409,Back_Calculations!$D$7:$E$13,2,FALSE),0)</f>
        <v>0</v>
      </c>
      <c r="I409" s="92"/>
      <c r="J409" s="93"/>
      <c r="O409" s="82"/>
    </row>
    <row r="410" spans="1:15" s="81" customFormat="1">
      <c r="A410" s="316"/>
      <c r="B410" s="92"/>
      <c r="C410" s="94"/>
      <c r="D410" s="93"/>
      <c r="E410" s="93"/>
      <c r="F410" s="93"/>
      <c r="G410" s="93"/>
      <c r="H410" s="357">
        <f>IFERROR(C410*VLOOKUP(F410,Back_Calculations!$D$7:$E$13,2,FALSE),0)</f>
        <v>0</v>
      </c>
      <c r="I410" s="93"/>
      <c r="J410" s="93"/>
      <c r="O410" s="82"/>
    </row>
    <row r="411" spans="1:15" s="81" customFormat="1">
      <c r="A411" s="316"/>
      <c r="B411" s="92"/>
      <c r="C411" s="94"/>
      <c r="D411" s="93"/>
      <c r="E411" s="93"/>
      <c r="F411" s="93"/>
      <c r="G411" s="93"/>
      <c r="H411" s="357">
        <f>IFERROR(C411*VLOOKUP(F411,Back_Calculations!$D$7:$E$13,2,FALSE),0)</f>
        <v>0</v>
      </c>
      <c r="I411" s="93"/>
      <c r="J411" s="93"/>
      <c r="O411" s="82"/>
    </row>
    <row r="412" spans="1:15" s="81" customFormat="1">
      <c r="A412" s="316"/>
      <c r="B412" s="92"/>
      <c r="C412" s="94"/>
      <c r="D412" s="93"/>
      <c r="E412" s="93"/>
      <c r="F412" s="93"/>
      <c r="G412" s="93"/>
      <c r="H412" s="357">
        <f>IFERROR(C412*VLOOKUP(F412,Back_Calculations!$D$7:$E$13,2,FALSE),0)</f>
        <v>0</v>
      </c>
      <c r="I412" s="93"/>
      <c r="J412" s="93"/>
      <c r="O412" s="82"/>
    </row>
    <row r="413" spans="1:15" s="81" customFormat="1">
      <c r="A413" s="316"/>
      <c r="B413" s="92"/>
      <c r="C413" s="94"/>
      <c r="D413" s="93"/>
      <c r="E413" s="93"/>
      <c r="F413" s="93"/>
      <c r="G413" s="93"/>
      <c r="H413" s="357">
        <f>IFERROR(C413*VLOOKUP(F413,Back_Calculations!$D$7:$E$13,2,FALSE),0)</f>
        <v>0</v>
      </c>
      <c r="I413" s="93"/>
      <c r="J413" s="93"/>
      <c r="O413" s="82"/>
    </row>
    <row r="414" spans="1:15" s="81" customFormat="1">
      <c r="A414" s="316"/>
      <c r="B414" s="92"/>
      <c r="C414" s="94"/>
      <c r="D414" s="93"/>
      <c r="E414" s="93"/>
      <c r="F414" s="93"/>
      <c r="G414" s="93"/>
      <c r="H414" s="357">
        <f>IFERROR(C414*VLOOKUP(F414,Back_Calculations!$D$7:$E$13,2,FALSE),0)</f>
        <v>0</v>
      </c>
      <c r="I414" s="93"/>
      <c r="J414" s="93"/>
      <c r="O414" s="82"/>
    </row>
    <row r="415" spans="1:15" s="81" customFormat="1">
      <c r="A415" s="316"/>
      <c r="B415" s="92"/>
      <c r="C415" s="94"/>
      <c r="D415" s="92"/>
      <c r="E415" s="92"/>
      <c r="F415" s="92"/>
      <c r="G415" s="96"/>
      <c r="H415" s="96">
        <f>IFERROR(C415*VLOOKUP(F415,Back_Calculations!$D$7:$E$13,2,FALSE),0)</f>
        <v>0</v>
      </c>
      <c r="I415" s="92"/>
      <c r="J415" s="96"/>
      <c r="O415" s="82"/>
    </row>
    <row r="416" spans="1:15" s="81" customFormat="1">
      <c r="A416" s="316"/>
      <c r="B416" s="92"/>
      <c r="C416" s="94"/>
      <c r="D416" s="93"/>
      <c r="E416" s="93"/>
      <c r="F416" s="93"/>
      <c r="G416" s="93"/>
      <c r="H416" s="357">
        <f>IFERROR(C416*VLOOKUP(F416,Back_Calculations!$D$7:$E$13,2,FALSE),0)</f>
        <v>0</v>
      </c>
      <c r="I416" s="93"/>
      <c r="J416" s="93"/>
      <c r="O416" s="82"/>
    </row>
    <row r="417" spans="1:15" s="81" customFormat="1">
      <c r="A417" s="316"/>
      <c r="B417" s="92"/>
      <c r="C417" s="94"/>
      <c r="D417" s="93"/>
      <c r="E417" s="93"/>
      <c r="F417" s="93"/>
      <c r="G417" s="93"/>
      <c r="H417" s="357">
        <f>IFERROR(C417*VLOOKUP(F417,Back_Calculations!$D$7:$E$13,2,FALSE),0)</f>
        <v>0</v>
      </c>
      <c r="I417" s="93"/>
      <c r="J417" s="93"/>
      <c r="O417" s="82"/>
    </row>
    <row r="418" spans="1:15" s="81" customFormat="1">
      <c r="A418" s="316"/>
      <c r="B418" s="92"/>
      <c r="C418" s="94"/>
      <c r="D418" s="93"/>
      <c r="E418" s="93"/>
      <c r="F418" s="93"/>
      <c r="G418" s="93"/>
      <c r="H418" s="357">
        <f>IFERROR(C418*VLOOKUP(F418,Back_Calculations!$D$7:$E$13,2,FALSE),0)</f>
        <v>0</v>
      </c>
      <c r="I418" s="93"/>
      <c r="J418" s="93"/>
      <c r="O418" s="82"/>
    </row>
    <row r="419" spans="1:15" s="81" customFormat="1">
      <c r="A419" s="316"/>
      <c r="B419" s="92"/>
      <c r="C419" s="94"/>
      <c r="D419" s="93"/>
      <c r="E419" s="93"/>
      <c r="F419" s="93"/>
      <c r="G419" s="93"/>
      <c r="H419" s="357">
        <f>IFERROR(C419*VLOOKUP(F419,Back_Calculations!$D$7:$E$13,2,FALSE),0)</f>
        <v>0</v>
      </c>
      <c r="I419" s="93"/>
      <c r="J419" s="93"/>
      <c r="O419" s="82"/>
    </row>
    <row r="420" spans="1:15" s="81" customFormat="1">
      <c r="A420" s="316"/>
      <c r="B420" s="92"/>
      <c r="C420" s="94"/>
      <c r="D420" s="93"/>
      <c r="E420" s="93"/>
      <c r="F420" s="93"/>
      <c r="G420" s="93"/>
      <c r="H420" s="357">
        <f>IFERROR(C420*VLOOKUP(F420,Back_Calculations!$D$7:$E$13,2,FALSE),0)</f>
        <v>0</v>
      </c>
      <c r="I420" s="93"/>
      <c r="J420" s="93"/>
      <c r="O420" s="82"/>
    </row>
    <row r="421" spans="1:15" s="81" customFormat="1">
      <c r="A421" s="316"/>
      <c r="B421" s="92"/>
      <c r="C421" s="94"/>
      <c r="D421" s="93"/>
      <c r="E421" s="93"/>
      <c r="F421" s="93"/>
      <c r="G421" s="93"/>
      <c r="H421" s="357">
        <f>IFERROR(C421*VLOOKUP(F421,Back_Calculations!$D$7:$E$13,2,FALSE),0)</f>
        <v>0</v>
      </c>
      <c r="I421" s="93"/>
      <c r="J421" s="93"/>
      <c r="O421" s="82"/>
    </row>
    <row r="422" spans="1:15" s="81" customFormat="1">
      <c r="A422" s="316"/>
      <c r="B422" s="92"/>
      <c r="C422" s="94"/>
      <c r="D422" s="93"/>
      <c r="E422" s="93"/>
      <c r="F422" s="93"/>
      <c r="G422" s="93"/>
      <c r="H422" s="357">
        <f>IFERROR(C422*VLOOKUP(F422,Back_Calculations!$D$7:$E$13,2,FALSE),0)</f>
        <v>0</v>
      </c>
      <c r="I422" s="93"/>
      <c r="J422" s="93"/>
      <c r="O422" s="82"/>
    </row>
    <row r="423" spans="1:15" s="81" customFormat="1">
      <c r="A423" s="316"/>
      <c r="B423" s="92"/>
      <c r="C423" s="94"/>
      <c r="D423" s="93"/>
      <c r="E423" s="93"/>
      <c r="F423" s="93"/>
      <c r="G423" s="93"/>
      <c r="H423" s="357">
        <f>IFERROR(C423*VLOOKUP(F423,Back_Calculations!$D$7:$E$13,2,FALSE),0)</f>
        <v>0</v>
      </c>
      <c r="I423" s="93"/>
      <c r="J423" s="93"/>
      <c r="O423" s="82"/>
    </row>
    <row r="424" spans="1:15" s="81" customFormat="1">
      <c r="A424" s="316"/>
      <c r="B424" s="92"/>
      <c r="C424" s="94"/>
      <c r="D424" s="93"/>
      <c r="E424" s="93"/>
      <c r="F424" s="93"/>
      <c r="G424" s="93"/>
      <c r="H424" s="357">
        <f>IFERROR(C424*VLOOKUP(F424,Back_Calculations!$D$7:$E$13,2,FALSE),0)</f>
        <v>0</v>
      </c>
      <c r="I424" s="93"/>
      <c r="J424" s="93"/>
      <c r="O424" s="82"/>
    </row>
    <row r="425" spans="1:15" s="81" customFormat="1">
      <c r="A425" s="316"/>
      <c r="B425" s="92"/>
      <c r="C425" s="94"/>
      <c r="D425" s="93"/>
      <c r="E425" s="93"/>
      <c r="F425" s="93"/>
      <c r="G425" s="93"/>
      <c r="H425" s="357">
        <f>IFERROR(C425*VLOOKUP(F425,Back_Calculations!$D$7:$E$13,2,FALSE),0)</f>
        <v>0</v>
      </c>
      <c r="I425" s="93"/>
      <c r="J425" s="93"/>
      <c r="O425" s="82"/>
    </row>
    <row r="426" spans="1:15" s="81" customFormat="1">
      <c r="A426" s="316"/>
      <c r="B426" s="92"/>
      <c r="C426" s="94"/>
      <c r="D426" s="93"/>
      <c r="E426" s="93"/>
      <c r="F426" s="93"/>
      <c r="G426" s="93"/>
      <c r="H426" s="357">
        <f>IFERROR(C426*VLOOKUP(F426,Back_Calculations!$D$7:$E$13,2,FALSE),0)</f>
        <v>0</v>
      </c>
      <c r="I426" s="93"/>
      <c r="J426" s="93"/>
      <c r="O426" s="82"/>
    </row>
    <row r="427" spans="1:15" s="81" customFormat="1">
      <c r="A427" s="316"/>
      <c r="B427" s="92"/>
      <c r="C427" s="94"/>
      <c r="D427" s="93"/>
      <c r="E427" s="93"/>
      <c r="F427" s="93"/>
      <c r="G427" s="93"/>
      <c r="H427" s="357">
        <f>IFERROR(C427*VLOOKUP(F427,Back_Calculations!$D$7:$E$13,2,FALSE),0)</f>
        <v>0</v>
      </c>
      <c r="I427" s="93"/>
      <c r="J427" s="93"/>
      <c r="O427" s="82"/>
    </row>
    <row r="428" spans="1:15" s="81" customFormat="1">
      <c r="A428" s="316"/>
      <c r="B428" s="92"/>
      <c r="C428" s="94"/>
      <c r="D428" s="93"/>
      <c r="E428" s="93"/>
      <c r="F428" s="93"/>
      <c r="G428" s="93"/>
      <c r="H428" s="357">
        <f>IFERROR(C428*VLOOKUP(F428,Back_Calculations!$D$7:$E$13,2,FALSE),0)</f>
        <v>0</v>
      </c>
      <c r="I428" s="93"/>
      <c r="J428" s="93"/>
      <c r="O428" s="82"/>
    </row>
    <row r="429" spans="1:15" s="81" customFormat="1">
      <c r="A429" s="316"/>
      <c r="B429" s="92"/>
      <c r="C429" s="94"/>
      <c r="D429" s="93"/>
      <c r="E429" s="93"/>
      <c r="F429" s="93"/>
      <c r="G429" s="93"/>
      <c r="H429" s="357">
        <f>IFERROR(C429*VLOOKUP(F429,Back_Calculations!$D$7:$E$13,2,FALSE),0)</f>
        <v>0</v>
      </c>
      <c r="I429" s="93"/>
      <c r="J429" s="93"/>
      <c r="O429" s="82"/>
    </row>
    <row r="430" spans="1:15" s="81" customFormat="1">
      <c r="A430" s="316"/>
      <c r="B430" s="92"/>
      <c r="C430" s="94"/>
      <c r="D430" s="93"/>
      <c r="E430" s="93"/>
      <c r="F430" s="93"/>
      <c r="G430" s="93"/>
      <c r="H430" s="357">
        <f>IFERROR(C430*VLOOKUP(F430,Back_Calculations!$D$7:$E$13,2,FALSE),0)</f>
        <v>0</v>
      </c>
      <c r="I430" s="93"/>
      <c r="J430" s="93"/>
      <c r="O430" s="82"/>
    </row>
    <row r="431" spans="1:15" s="81" customFormat="1">
      <c r="A431" s="316"/>
      <c r="B431" s="92"/>
      <c r="C431" s="94"/>
      <c r="D431" s="93"/>
      <c r="E431" s="93"/>
      <c r="F431" s="93"/>
      <c r="G431" s="93"/>
      <c r="H431" s="357">
        <f>IFERROR(C431*VLOOKUP(F431,Back_Calculations!$D$7:$E$13,2,FALSE),0)</f>
        <v>0</v>
      </c>
      <c r="I431" s="93"/>
      <c r="J431" s="93"/>
      <c r="O431" s="82"/>
    </row>
    <row r="432" spans="1:15" s="81" customFormat="1">
      <c r="A432" s="316"/>
      <c r="B432" s="92"/>
      <c r="C432" s="94"/>
      <c r="D432" s="93"/>
      <c r="E432" s="93"/>
      <c r="F432" s="93"/>
      <c r="G432" s="93"/>
      <c r="H432" s="357">
        <f>IFERROR(C432*VLOOKUP(F432,Back_Calculations!$D$7:$E$13,2,FALSE),0)</f>
        <v>0</v>
      </c>
      <c r="I432" s="93"/>
      <c r="J432" s="93"/>
      <c r="O432" s="82"/>
    </row>
    <row r="433" spans="1:15" s="81" customFormat="1">
      <c r="A433" s="316"/>
      <c r="B433" s="92"/>
      <c r="C433" s="94"/>
      <c r="D433" s="93"/>
      <c r="E433" s="93"/>
      <c r="F433" s="93"/>
      <c r="G433" s="93"/>
      <c r="H433" s="357">
        <f>IFERROR(C433*VLOOKUP(F433,Back_Calculations!$D$7:$E$13,2,FALSE),0)</f>
        <v>0</v>
      </c>
      <c r="I433" s="93"/>
      <c r="J433" s="93"/>
      <c r="O433" s="82"/>
    </row>
    <row r="434" spans="1:15" s="81" customFormat="1">
      <c r="A434" s="316"/>
      <c r="B434" s="92"/>
      <c r="C434" s="94"/>
      <c r="D434" s="93"/>
      <c r="E434" s="93"/>
      <c r="F434" s="93"/>
      <c r="G434" s="93"/>
      <c r="H434" s="357">
        <f>IFERROR(C434*VLOOKUP(F434,Back_Calculations!$D$7:$E$13,2,FALSE),0)</f>
        <v>0</v>
      </c>
      <c r="I434" s="93"/>
      <c r="J434" s="93"/>
      <c r="O434" s="82"/>
    </row>
    <row r="435" spans="1:15" s="81" customFormat="1">
      <c r="A435" s="316"/>
      <c r="B435" s="92"/>
      <c r="C435" s="94"/>
      <c r="D435" s="93"/>
      <c r="E435" s="93"/>
      <c r="F435" s="93"/>
      <c r="G435" s="93"/>
      <c r="H435" s="357">
        <f>IFERROR(C435*VLOOKUP(F435,Back_Calculations!$D$7:$E$13,2,FALSE),0)</f>
        <v>0</v>
      </c>
      <c r="I435" s="93"/>
      <c r="J435" s="93"/>
      <c r="O435" s="82"/>
    </row>
    <row r="436" spans="1:15" s="81" customFormat="1">
      <c r="A436" s="316"/>
      <c r="B436" s="92"/>
      <c r="C436" s="94"/>
      <c r="D436" s="93"/>
      <c r="E436" s="93"/>
      <c r="F436" s="93"/>
      <c r="G436" s="93"/>
      <c r="H436" s="357">
        <f>IFERROR(C436*VLOOKUP(F436,Back_Calculations!$D$7:$E$13,2,FALSE),0)</f>
        <v>0</v>
      </c>
      <c r="I436" s="93"/>
      <c r="J436" s="93"/>
      <c r="O436" s="82"/>
    </row>
    <row r="437" spans="1:15" s="81" customFormat="1">
      <c r="A437" s="316"/>
      <c r="B437" s="92"/>
      <c r="C437" s="94"/>
      <c r="D437" s="93"/>
      <c r="E437" s="93"/>
      <c r="F437" s="93"/>
      <c r="G437" s="93"/>
      <c r="H437" s="357">
        <f>IFERROR(C437*VLOOKUP(F437,Back_Calculations!$D$7:$E$13,2,FALSE),0)</f>
        <v>0</v>
      </c>
      <c r="I437" s="93"/>
      <c r="J437" s="93"/>
      <c r="O437" s="82"/>
    </row>
    <row r="438" spans="1:15" s="81" customFormat="1">
      <c r="A438" s="316"/>
      <c r="B438" s="92"/>
      <c r="C438" s="94"/>
      <c r="D438" s="93"/>
      <c r="E438" s="93"/>
      <c r="F438" s="93"/>
      <c r="G438" s="93"/>
      <c r="H438" s="357">
        <f>IFERROR(C438*VLOOKUP(F438,Back_Calculations!$D$7:$E$13,2,FALSE),0)</f>
        <v>0</v>
      </c>
      <c r="I438" s="93"/>
      <c r="J438" s="93"/>
      <c r="O438" s="82"/>
    </row>
    <row r="439" spans="1:15" s="81" customFormat="1">
      <c r="A439" s="316"/>
      <c r="B439" s="92"/>
      <c r="C439" s="94"/>
      <c r="D439" s="92"/>
      <c r="E439" s="92"/>
      <c r="F439" s="92"/>
      <c r="G439" s="96"/>
      <c r="H439" s="96">
        <f>IFERROR(C439*VLOOKUP(F439,Back_Calculations!$D$7:$E$13,2,FALSE),0)</f>
        <v>0</v>
      </c>
      <c r="I439" s="92"/>
      <c r="J439" s="96"/>
      <c r="O439" s="82"/>
    </row>
    <row r="440" spans="1:15" s="81" customFormat="1">
      <c r="A440" s="316"/>
      <c r="B440" s="92"/>
      <c r="C440" s="94"/>
      <c r="D440" s="93"/>
      <c r="E440" s="93"/>
      <c r="F440" s="93"/>
      <c r="G440" s="93"/>
      <c r="H440" s="357">
        <f>IFERROR(C440*VLOOKUP(F440,Back_Calculations!$D$7:$E$13,2,FALSE),0)</f>
        <v>0</v>
      </c>
      <c r="I440" s="93"/>
      <c r="J440" s="93"/>
      <c r="O440" s="82"/>
    </row>
    <row r="441" spans="1:15" s="81" customFormat="1">
      <c r="A441" s="316"/>
      <c r="B441" s="92"/>
      <c r="C441" s="94"/>
      <c r="D441" s="93"/>
      <c r="E441" s="93"/>
      <c r="F441" s="93"/>
      <c r="G441" s="93"/>
      <c r="H441" s="357">
        <f>IFERROR(C441*VLOOKUP(F441,Back_Calculations!$D$7:$E$13,2,FALSE),0)</f>
        <v>0</v>
      </c>
      <c r="I441" s="93"/>
      <c r="J441" s="93"/>
      <c r="O441" s="82"/>
    </row>
    <row r="442" spans="1:15" s="81" customFormat="1">
      <c r="A442" s="316"/>
      <c r="B442" s="92"/>
      <c r="C442" s="94"/>
      <c r="D442" s="93"/>
      <c r="E442" s="93"/>
      <c r="F442" s="93"/>
      <c r="G442" s="93"/>
      <c r="H442" s="357">
        <f>IFERROR(C442*VLOOKUP(F442,Back_Calculations!$D$7:$E$13,2,FALSE),0)</f>
        <v>0</v>
      </c>
      <c r="I442" s="93"/>
      <c r="J442" s="93"/>
      <c r="O442" s="82"/>
    </row>
    <row r="443" spans="1:15" s="81" customFormat="1">
      <c r="A443" s="316"/>
      <c r="B443" s="92"/>
      <c r="C443" s="94"/>
      <c r="D443" s="93"/>
      <c r="E443" s="93"/>
      <c r="F443" s="93"/>
      <c r="G443" s="93"/>
      <c r="H443" s="357">
        <f>IFERROR(C443*VLOOKUP(F443,Back_Calculations!$D$7:$E$13,2,FALSE),0)</f>
        <v>0</v>
      </c>
      <c r="I443" s="93"/>
      <c r="J443" s="93"/>
      <c r="O443" s="82"/>
    </row>
    <row r="444" spans="1:15" s="81" customFormat="1">
      <c r="A444" s="316"/>
      <c r="B444" s="92"/>
      <c r="C444" s="94"/>
      <c r="D444" s="93"/>
      <c r="E444" s="93"/>
      <c r="F444" s="93"/>
      <c r="G444" s="93"/>
      <c r="H444" s="357">
        <f>IFERROR(C444*VLOOKUP(F444,Back_Calculations!$D$7:$E$13,2,FALSE),0)</f>
        <v>0</v>
      </c>
      <c r="I444" s="93"/>
      <c r="J444" s="93"/>
      <c r="O444" s="82"/>
    </row>
    <row r="445" spans="1:15" s="81" customFormat="1">
      <c r="A445" s="316"/>
      <c r="B445" s="92"/>
      <c r="C445" s="94"/>
      <c r="D445" s="93"/>
      <c r="E445" s="93"/>
      <c r="F445" s="93"/>
      <c r="G445" s="93"/>
      <c r="H445" s="357">
        <f>IFERROR(C445*VLOOKUP(F445,Back_Calculations!$D$7:$E$13,2,FALSE),0)</f>
        <v>0</v>
      </c>
      <c r="I445" s="93"/>
      <c r="J445" s="93"/>
      <c r="O445" s="82"/>
    </row>
    <row r="446" spans="1:15" s="81" customFormat="1">
      <c r="A446" s="316"/>
      <c r="B446" s="92"/>
      <c r="C446" s="94"/>
      <c r="D446" s="93"/>
      <c r="E446" s="93"/>
      <c r="F446" s="93"/>
      <c r="G446" s="93"/>
      <c r="H446" s="357">
        <f>IFERROR(C446*VLOOKUP(F446,Back_Calculations!$D$7:$E$13,2,FALSE),0)</f>
        <v>0</v>
      </c>
      <c r="I446" s="93"/>
      <c r="J446" s="93"/>
      <c r="O446" s="82"/>
    </row>
    <row r="447" spans="1:15" s="81" customFormat="1">
      <c r="A447" s="316"/>
      <c r="B447" s="92"/>
      <c r="C447" s="94"/>
      <c r="D447" s="93"/>
      <c r="E447" s="93"/>
      <c r="F447" s="93"/>
      <c r="G447" s="93"/>
      <c r="H447" s="357">
        <f>IFERROR(C447*VLOOKUP(F447,Back_Calculations!$D$7:$E$13,2,FALSE),0)</f>
        <v>0</v>
      </c>
      <c r="I447" s="93"/>
      <c r="J447" s="93"/>
      <c r="O447" s="82"/>
    </row>
    <row r="448" spans="1:15" s="81" customFormat="1">
      <c r="A448" s="316"/>
      <c r="B448" s="92"/>
      <c r="C448" s="94"/>
      <c r="D448" s="93"/>
      <c r="E448" s="93"/>
      <c r="F448" s="93"/>
      <c r="G448" s="93"/>
      <c r="H448" s="357">
        <f>IFERROR(C448*VLOOKUP(F448,Back_Calculations!$D$7:$E$13,2,FALSE),0)</f>
        <v>0</v>
      </c>
      <c r="I448" s="93"/>
      <c r="J448" s="93"/>
      <c r="O448" s="82"/>
    </row>
    <row r="449" spans="1:15" s="81" customFormat="1">
      <c r="A449" s="316"/>
      <c r="B449" s="92"/>
      <c r="C449" s="94"/>
      <c r="D449" s="93"/>
      <c r="E449" s="93"/>
      <c r="F449" s="93"/>
      <c r="G449" s="93"/>
      <c r="H449" s="357">
        <f>IFERROR(C449*VLOOKUP(F449,Back_Calculations!$D$7:$E$13,2,FALSE),0)</f>
        <v>0</v>
      </c>
      <c r="I449" s="93"/>
      <c r="J449" s="93"/>
      <c r="O449" s="82"/>
    </row>
    <row r="450" spans="1:15" s="81" customFormat="1">
      <c r="A450" s="316"/>
      <c r="B450" s="92"/>
      <c r="C450" s="94"/>
      <c r="D450" s="92"/>
      <c r="E450" s="92"/>
      <c r="F450" s="92"/>
      <c r="G450" s="93"/>
      <c r="H450" s="357">
        <f>IFERROR(C450*VLOOKUP(F450,Back_Calculations!$D$7:$E$13,2,FALSE),0)</f>
        <v>0</v>
      </c>
      <c r="I450" s="92"/>
      <c r="J450" s="93"/>
      <c r="O450" s="82"/>
    </row>
    <row r="451" spans="1:15" s="81" customFormat="1">
      <c r="A451" s="316"/>
      <c r="B451" s="92"/>
      <c r="C451" s="94"/>
      <c r="D451" s="93"/>
      <c r="E451" s="93"/>
      <c r="F451" s="93"/>
      <c r="G451" s="93"/>
      <c r="H451" s="357">
        <f>IFERROR(C451*VLOOKUP(F451,Back_Calculations!$D$7:$E$13,2,FALSE),0)</f>
        <v>0</v>
      </c>
      <c r="I451" s="93"/>
      <c r="J451" s="93"/>
      <c r="O451" s="82"/>
    </row>
    <row r="452" spans="1:15" s="81" customFormat="1">
      <c r="A452" s="316"/>
      <c r="B452" s="92"/>
      <c r="C452" s="94"/>
      <c r="D452" s="93"/>
      <c r="E452" s="93"/>
      <c r="F452" s="93"/>
      <c r="G452" s="93"/>
      <c r="H452" s="357">
        <f>IFERROR(C452*VLOOKUP(F452,Back_Calculations!$D$7:$E$13,2,FALSE),0)</f>
        <v>0</v>
      </c>
      <c r="I452" s="93"/>
      <c r="J452" s="93"/>
      <c r="O452" s="82"/>
    </row>
    <row r="453" spans="1:15" s="81" customFormat="1">
      <c r="A453" s="316"/>
      <c r="B453" s="92"/>
      <c r="C453" s="94"/>
      <c r="D453" s="93"/>
      <c r="E453" s="93"/>
      <c r="F453" s="93"/>
      <c r="G453" s="93"/>
      <c r="H453" s="357">
        <f>IFERROR(C453*VLOOKUP(F453,Back_Calculations!$D$7:$E$13,2,FALSE),0)</f>
        <v>0</v>
      </c>
      <c r="I453" s="93"/>
      <c r="J453" s="93"/>
      <c r="O453" s="82"/>
    </row>
    <row r="454" spans="1:15" s="81" customFormat="1">
      <c r="A454" s="316"/>
      <c r="B454" s="92"/>
      <c r="C454" s="94"/>
      <c r="D454" s="93"/>
      <c r="E454" s="93"/>
      <c r="F454" s="93"/>
      <c r="G454" s="93"/>
      <c r="H454" s="357">
        <f>IFERROR(C454*VLOOKUP(F454,Back_Calculations!$D$7:$E$13,2,FALSE),0)</f>
        <v>0</v>
      </c>
      <c r="I454" s="93"/>
      <c r="J454" s="93"/>
      <c r="O454" s="82"/>
    </row>
    <row r="455" spans="1:15" s="81" customFormat="1">
      <c r="A455" s="316"/>
      <c r="B455" s="92"/>
      <c r="C455" s="94"/>
      <c r="D455" s="92"/>
      <c r="E455" s="92"/>
      <c r="F455" s="92"/>
      <c r="G455" s="93"/>
      <c r="H455" s="357">
        <f>IFERROR(C455*VLOOKUP(F455,Back_Calculations!$D$7:$E$13,2,FALSE),0)</f>
        <v>0</v>
      </c>
      <c r="I455" s="92"/>
      <c r="J455" s="93"/>
      <c r="O455" s="82"/>
    </row>
    <row r="456" spans="1:15" s="81" customFormat="1">
      <c r="A456" s="316"/>
      <c r="B456" s="92"/>
      <c r="C456" s="94"/>
      <c r="D456" s="93"/>
      <c r="E456" s="93"/>
      <c r="F456" s="93"/>
      <c r="G456" s="93"/>
      <c r="H456" s="357">
        <f>IFERROR(C456*VLOOKUP(F456,Back_Calculations!$D$7:$E$13,2,FALSE),0)</f>
        <v>0</v>
      </c>
      <c r="I456" s="93"/>
      <c r="J456" s="93"/>
      <c r="O456" s="82"/>
    </row>
    <row r="457" spans="1:15" s="81" customFormat="1">
      <c r="A457" s="316"/>
      <c r="B457" s="92"/>
      <c r="C457" s="94"/>
      <c r="D457" s="92"/>
      <c r="E457" s="92"/>
      <c r="F457" s="92"/>
      <c r="G457" s="93"/>
      <c r="H457" s="357">
        <f>IFERROR(C457*VLOOKUP(F457,Back_Calculations!$D$7:$E$13,2,FALSE),0)</f>
        <v>0</v>
      </c>
      <c r="I457" s="92"/>
      <c r="J457" s="93"/>
      <c r="O457" s="82"/>
    </row>
    <row r="458" spans="1:15" s="81" customFormat="1">
      <c r="A458" s="316"/>
      <c r="B458" s="92"/>
      <c r="C458" s="94"/>
      <c r="D458" s="93"/>
      <c r="E458" s="93"/>
      <c r="F458" s="93"/>
      <c r="G458" s="93"/>
      <c r="H458" s="357">
        <f>IFERROR(C458*VLOOKUP(F458,Back_Calculations!$D$7:$E$13,2,FALSE),0)</f>
        <v>0</v>
      </c>
      <c r="I458" s="93"/>
      <c r="J458" s="93"/>
      <c r="O458" s="82"/>
    </row>
    <row r="459" spans="1:15" s="81" customFormat="1">
      <c r="A459" s="316"/>
      <c r="B459" s="92"/>
      <c r="C459" s="94"/>
      <c r="D459" s="92"/>
      <c r="E459" s="92"/>
      <c r="F459" s="92"/>
      <c r="G459" s="93"/>
      <c r="H459" s="357">
        <f>IFERROR(C459*VLOOKUP(F459,Back_Calculations!$D$7:$E$13,2,FALSE),0)</f>
        <v>0</v>
      </c>
      <c r="I459" s="92"/>
      <c r="J459" s="93"/>
      <c r="O459" s="82"/>
    </row>
    <row r="460" spans="1:15" s="81" customFormat="1">
      <c r="A460" s="316"/>
      <c r="B460" s="92"/>
      <c r="C460" s="94"/>
      <c r="D460" s="93"/>
      <c r="E460" s="93"/>
      <c r="F460" s="93"/>
      <c r="G460" s="93"/>
      <c r="H460" s="357">
        <f>IFERROR(C460*VLOOKUP(F460,Back_Calculations!$D$7:$E$13,2,FALSE),0)</f>
        <v>0</v>
      </c>
      <c r="I460" s="93"/>
      <c r="J460" s="93"/>
      <c r="O460" s="82"/>
    </row>
    <row r="461" spans="1:15" s="81" customFormat="1">
      <c r="A461" s="316"/>
      <c r="B461" s="92"/>
      <c r="C461" s="94"/>
      <c r="D461" s="93"/>
      <c r="E461" s="93"/>
      <c r="F461" s="93"/>
      <c r="G461" s="93"/>
      <c r="H461" s="357">
        <f>IFERROR(C461*VLOOKUP(F461,Back_Calculations!$D$7:$E$13,2,FALSE),0)</f>
        <v>0</v>
      </c>
      <c r="I461" s="93"/>
      <c r="J461" s="93"/>
      <c r="O461" s="82"/>
    </row>
    <row r="462" spans="1:15" s="81" customFormat="1">
      <c r="A462" s="316"/>
      <c r="B462" s="92"/>
      <c r="C462" s="94"/>
      <c r="D462" s="93"/>
      <c r="E462" s="93"/>
      <c r="F462" s="93"/>
      <c r="G462" s="93"/>
      <c r="H462" s="357">
        <f>IFERROR(C462*VLOOKUP(F462,Back_Calculations!$D$7:$E$13,2,FALSE),0)</f>
        <v>0</v>
      </c>
      <c r="I462" s="93"/>
      <c r="J462" s="93"/>
      <c r="O462" s="82"/>
    </row>
    <row r="463" spans="1:15" s="81" customFormat="1">
      <c r="A463" s="316"/>
      <c r="B463" s="92"/>
      <c r="C463" s="94"/>
      <c r="D463" s="93"/>
      <c r="E463" s="93"/>
      <c r="F463" s="93"/>
      <c r="G463" s="93"/>
      <c r="H463" s="357">
        <f>IFERROR(C463*VLOOKUP(F463,Back_Calculations!$D$7:$E$13,2,FALSE),0)</f>
        <v>0</v>
      </c>
      <c r="I463" s="93"/>
      <c r="J463" s="93"/>
      <c r="O463" s="82"/>
    </row>
    <row r="464" spans="1:15" s="81" customFormat="1">
      <c r="A464" s="316"/>
      <c r="B464" s="92"/>
      <c r="C464" s="94"/>
      <c r="D464" s="93"/>
      <c r="E464" s="93"/>
      <c r="F464" s="93"/>
      <c r="G464" s="93"/>
      <c r="H464" s="357">
        <f>IFERROR(C464*VLOOKUP(F464,Back_Calculations!$D$7:$E$13,2,FALSE),0)</f>
        <v>0</v>
      </c>
      <c r="I464" s="93"/>
      <c r="J464" s="93"/>
      <c r="O464" s="82"/>
    </row>
    <row r="465" spans="1:15" s="81" customFormat="1">
      <c r="A465" s="316"/>
      <c r="B465" s="92"/>
      <c r="C465" s="94"/>
      <c r="D465" s="93"/>
      <c r="E465" s="93"/>
      <c r="F465" s="93"/>
      <c r="G465" s="93"/>
      <c r="H465" s="357">
        <f>IFERROR(C465*VLOOKUP(F465,Back_Calculations!$D$7:$E$13,2,FALSE),0)</f>
        <v>0</v>
      </c>
      <c r="I465" s="93"/>
      <c r="J465" s="93"/>
      <c r="O465" s="82"/>
    </row>
    <row r="466" spans="1:15" s="81" customFormat="1">
      <c r="A466" s="316"/>
      <c r="B466" s="92"/>
      <c r="C466" s="94"/>
      <c r="D466" s="93"/>
      <c r="E466" s="93"/>
      <c r="F466" s="93"/>
      <c r="G466" s="93"/>
      <c r="H466" s="357">
        <f>IFERROR(C466*VLOOKUP(F466,Back_Calculations!$D$7:$E$13,2,FALSE),0)</f>
        <v>0</v>
      </c>
      <c r="I466" s="93"/>
      <c r="J466" s="93"/>
      <c r="O466" s="82"/>
    </row>
    <row r="467" spans="1:15" s="81" customFormat="1">
      <c r="A467" s="316"/>
      <c r="B467" s="92"/>
      <c r="C467" s="94"/>
      <c r="D467" s="93"/>
      <c r="E467" s="93"/>
      <c r="F467" s="93"/>
      <c r="G467" s="93"/>
      <c r="H467" s="357">
        <f>IFERROR(C467*VLOOKUP(F467,Back_Calculations!$D$7:$E$13,2,FALSE),0)</f>
        <v>0</v>
      </c>
      <c r="I467" s="93"/>
      <c r="J467" s="93"/>
      <c r="O467" s="82"/>
    </row>
    <row r="468" spans="1:15" s="81" customFormat="1">
      <c r="A468" s="316"/>
      <c r="B468" s="92"/>
      <c r="C468" s="364"/>
      <c r="D468" s="93"/>
      <c r="E468" s="93"/>
      <c r="F468" s="93"/>
      <c r="G468" s="93"/>
      <c r="H468" s="357">
        <f>IFERROR(C468*VLOOKUP(F468,Back_Calculations!$D$7:$E$13,2,FALSE),0)</f>
        <v>0</v>
      </c>
      <c r="I468" s="93"/>
      <c r="J468" s="93"/>
      <c r="O468" s="82"/>
    </row>
    <row r="469" spans="1:15" s="81" customFormat="1">
      <c r="A469" s="316"/>
      <c r="B469" s="92"/>
      <c r="C469" s="364"/>
      <c r="D469" s="93"/>
      <c r="E469" s="93"/>
      <c r="F469" s="93"/>
      <c r="G469" s="93"/>
      <c r="H469" s="357">
        <f>IFERROR(C469*VLOOKUP(F469,Back_Calculations!$D$7:$E$13,2,FALSE),0)</f>
        <v>0</v>
      </c>
      <c r="I469" s="93"/>
      <c r="J469" s="93"/>
      <c r="O469" s="82"/>
    </row>
    <row r="470" spans="1:15" s="81" customFormat="1">
      <c r="A470" s="316"/>
      <c r="B470" s="92"/>
      <c r="C470" s="364"/>
      <c r="D470" s="93"/>
      <c r="E470" s="93"/>
      <c r="F470" s="93"/>
      <c r="G470" s="93"/>
      <c r="H470" s="357">
        <f>IFERROR(C470*VLOOKUP(F470,Back_Calculations!$D$7:$E$13,2,FALSE),0)</f>
        <v>0</v>
      </c>
      <c r="I470" s="93"/>
      <c r="J470" s="93"/>
      <c r="O470" s="82"/>
    </row>
    <row r="471" spans="1:15" s="81" customFormat="1">
      <c r="A471" s="316"/>
      <c r="B471" s="92"/>
      <c r="C471" s="94"/>
      <c r="D471" s="93"/>
      <c r="E471" s="93"/>
      <c r="F471" s="93"/>
      <c r="G471" s="93"/>
      <c r="H471" s="357">
        <f>IFERROR(C471*VLOOKUP(F471,Back_Calculations!$D$7:$E$13,2,FALSE),0)</f>
        <v>0</v>
      </c>
      <c r="I471" s="93"/>
      <c r="J471" s="93"/>
      <c r="O471" s="82"/>
    </row>
    <row r="472" spans="1:15" s="81" customFormat="1">
      <c r="A472" s="316"/>
      <c r="B472" s="92"/>
      <c r="C472" s="94"/>
      <c r="D472" s="93"/>
      <c r="E472" s="93"/>
      <c r="F472" s="93"/>
      <c r="G472" s="93"/>
      <c r="H472" s="357">
        <f>IFERROR(C472*VLOOKUP(F472,Back_Calculations!$D$7:$E$13,2,FALSE),0)</f>
        <v>0</v>
      </c>
      <c r="I472" s="93"/>
      <c r="J472" s="93"/>
      <c r="O472" s="82"/>
    </row>
    <row r="473" spans="1:15" s="81" customFormat="1">
      <c r="A473" s="316"/>
      <c r="B473" s="92"/>
      <c r="C473" s="94"/>
      <c r="D473" s="93"/>
      <c r="E473" s="93"/>
      <c r="F473" s="93"/>
      <c r="G473" s="93"/>
      <c r="H473" s="357">
        <f>IFERROR(C473*VLOOKUP(F473,Back_Calculations!$D$7:$E$13,2,FALSE),0)</f>
        <v>0</v>
      </c>
      <c r="I473" s="93"/>
      <c r="J473" s="93"/>
      <c r="O473" s="82"/>
    </row>
    <row r="474" spans="1:15" s="81" customFormat="1">
      <c r="A474" s="316"/>
      <c r="B474" s="92"/>
      <c r="C474" s="94"/>
      <c r="D474" s="93"/>
      <c r="E474" s="93"/>
      <c r="F474" s="93"/>
      <c r="G474" s="93"/>
      <c r="H474" s="357">
        <f>IFERROR(C474*VLOOKUP(F474,Back_Calculations!$D$7:$E$13,2,FALSE),0)</f>
        <v>0</v>
      </c>
      <c r="I474" s="93"/>
      <c r="J474" s="93"/>
      <c r="O474" s="82"/>
    </row>
    <row r="475" spans="1:15" s="81" customFormat="1">
      <c r="A475" s="316"/>
      <c r="B475" s="92"/>
      <c r="C475" s="94"/>
      <c r="D475" s="93"/>
      <c r="E475" s="93"/>
      <c r="F475" s="93"/>
      <c r="G475" s="93"/>
      <c r="H475" s="357">
        <f>IFERROR(C475*VLOOKUP(F475,Back_Calculations!$D$7:$E$13,2,FALSE),0)</f>
        <v>0</v>
      </c>
      <c r="I475" s="93"/>
      <c r="J475" s="93"/>
      <c r="O475" s="82"/>
    </row>
    <row r="476" spans="1:15" s="81" customFormat="1">
      <c r="A476" s="316"/>
      <c r="B476" s="92"/>
      <c r="C476" s="94"/>
      <c r="D476" s="93"/>
      <c r="E476" s="93"/>
      <c r="F476" s="93"/>
      <c r="G476" s="93"/>
      <c r="H476" s="357">
        <f>IFERROR(C476*VLOOKUP(F476,Back_Calculations!$D$7:$E$13,2,FALSE),0)</f>
        <v>0</v>
      </c>
      <c r="I476" s="93"/>
      <c r="J476" s="93"/>
      <c r="O476" s="82"/>
    </row>
    <row r="477" spans="1:15" s="81" customFormat="1">
      <c r="A477" s="316"/>
      <c r="B477" s="92"/>
      <c r="C477" s="94"/>
      <c r="D477" s="93"/>
      <c r="E477" s="93"/>
      <c r="F477" s="93"/>
      <c r="G477" s="93"/>
      <c r="H477" s="357">
        <f>IFERROR(C477*VLOOKUP(F477,Back_Calculations!$D$7:$E$13,2,FALSE),0)</f>
        <v>0</v>
      </c>
      <c r="I477" s="93"/>
      <c r="J477" s="93"/>
      <c r="O477" s="82"/>
    </row>
    <row r="478" spans="1:15" s="81" customFormat="1">
      <c r="A478" s="316"/>
      <c r="B478" s="92"/>
      <c r="C478" s="94"/>
      <c r="D478" s="93"/>
      <c r="E478" s="93"/>
      <c r="F478" s="93"/>
      <c r="G478" s="93"/>
      <c r="H478" s="357">
        <f>IFERROR(C478*VLOOKUP(F478,Back_Calculations!$D$7:$E$13,2,FALSE),0)</f>
        <v>0</v>
      </c>
      <c r="I478" s="93"/>
      <c r="J478" s="93"/>
      <c r="O478" s="82"/>
    </row>
    <row r="479" spans="1:15" s="81" customFormat="1">
      <c r="A479" s="316"/>
      <c r="B479" s="92"/>
      <c r="C479" s="94"/>
      <c r="D479" s="93"/>
      <c r="E479" s="93"/>
      <c r="F479" s="93"/>
      <c r="G479" s="93"/>
      <c r="H479" s="357">
        <f>IFERROR(C479*VLOOKUP(F479,Back_Calculations!$D$7:$E$13,2,FALSE),0)</f>
        <v>0</v>
      </c>
      <c r="I479" s="93"/>
      <c r="J479" s="93"/>
      <c r="O479" s="82"/>
    </row>
    <row r="480" spans="1:15" s="81" customFormat="1">
      <c r="A480" s="316"/>
      <c r="B480" s="92"/>
      <c r="C480" s="94"/>
      <c r="D480" s="93"/>
      <c r="E480" s="93"/>
      <c r="F480" s="93"/>
      <c r="G480" s="93"/>
      <c r="H480" s="357">
        <f>IFERROR(C480*VLOOKUP(F480,Back_Calculations!$D$7:$E$13,2,FALSE),0)</f>
        <v>0</v>
      </c>
      <c r="I480" s="93"/>
      <c r="J480" s="93"/>
      <c r="O480" s="82"/>
    </row>
    <row r="481" spans="1:15" s="81" customFormat="1">
      <c r="A481" s="316"/>
      <c r="B481" s="92"/>
      <c r="C481" s="94"/>
      <c r="D481" s="93"/>
      <c r="E481" s="93"/>
      <c r="F481" s="93"/>
      <c r="G481" s="93"/>
      <c r="H481" s="357">
        <f>IFERROR(C481*VLOOKUP(F481,Back_Calculations!$D$7:$E$13,2,FALSE),0)</f>
        <v>0</v>
      </c>
      <c r="I481" s="93"/>
      <c r="J481" s="93"/>
      <c r="O481" s="82"/>
    </row>
    <row r="482" spans="1:15" s="81" customFormat="1">
      <c r="A482" s="316"/>
      <c r="B482" s="92"/>
      <c r="C482" s="94"/>
      <c r="D482" s="93"/>
      <c r="E482" s="93"/>
      <c r="F482" s="93"/>
      <c r="G482" s="93"/>
      <c r="H482" s="357">
        <f>IFERROR(C482*VLOOKUP(F482,Back_Calculations!$D$7:$E$13,2,FALSE),0)</f>
        <v>0</v>
      </c>
      <c r="I482" s="93"/>
      <c r="J482" s="93"/>
      <c r="O482" s="82"/>
    </row>
    <row r="483" spans="1:15" s="81" customFormat="1">
      <c r="A483" s="316"/>
      <c r="B483" s="92"/>
      <c r="C483" s="94"/>
      <c r="D483" s="93"/>
      <c r="E483" s="93"/>
      <c r="F483" s="93"/>
      <c r="G483" s="93"/>
      <c r="H483" s="357">
        <f>IFERROR(C483*VLOOKUP(F483,Back_Calculations!$D$7:$E$13,2,FALSE),0)</f>
        <v>0</v>
      </c>
      <c r="I483" s="93"/>
      <c r="J483" s="93"/>
      <c r="O483" s="82"/>
    </row>
    <row r="484" spans="1:15" s="81" customFormat="1">
      <c r="A484" s="316"/>
      <c r="B484" s="92"/>
      <c r="C484" s="94"/>
      <c r="D484" s="93"/>
      <c r="E484" s="93"/>
      <c r="F484" s="93"/>
      <c r="G484" s="93"/>
      <c r="H484" s="357">
        <f>IFERROR(C484*VLOOKUP(F484,Back_Calculations!$D$7:$E$13,2,FALSE),0)</f>
        <v>0</v>
      </c>
      <c r="I484" s="93"/>
      <c r="J484" s="93"/>
      <c r="O484" s="82"/>
    </row>
    <row r="485" spans="1:15" s="81" customFormat="1">
      <c r="A485" s="316"/>
      <c r="B485" s="92"/>
      <c r="C485" s="94"/>
      <c r="D485" s="93"/>
      <c r="E485" s="93"/>
      <c r="F485" s="93"/>
      <c r="G485" s="93"/>
      <c r="H485" s="357">
        <f>IFERROR(C485*VLOOKUP(F485,Back_Calculations!$D$7:$E$13,2,FALSE),0)</f>
        <v>0</v>
      </c>
      <c r="I485" s="93"/>
      <c r="J485" s="93"/>
      <c r="O485" s="82"/>
    </row>
    <row r="486" spans="1:15" s="81" customFormat="1">
      <c r="A486" s="316"/>
      <c r="B486" s="92"/>
      <c r="C486" s="94"/>
      <c r="D486" s="93"/>
      <c r="E486" s="93"/>
      <c r="F486" s="93"/>
      <c r="G486" s="93"/>
      <c r="H486" s="357">
        <f>IFERROR(C486*VLOOKUP(F486,Back_Calculations!$D$7:$E$13,2,FALSE),0)</f>
        <v>0</v>
      </c>
      <c r="I486" s="93"/>
      <c r="J486" s="93"/>
      <c r="O486" s="82"/>
    </row>
    <row r="487" spans="1:15" s="81" customFormat="1">
      <c r="A487" s="316"/>
      <c r="B487" s="92"/>
      <c r="C487" s="94"/>
      <c r="D487" s="93"/>
      <c r="E487" s="93"/>
      <c r="F487" s="93"/>
      <c r="G487" s="93"/>
      <c r="H487" s="357">
        <f>IFERROR(C487*VLOOKUP(F487,Back_Calculations!$D$7:$E$13,2,FALSE),0)</f>
        <v>0</v>
      </c>
      <c r="I487" s="93"/>
      <c r="J487" s="93"/>
      <c r="O487" s="82"/>
    </row>
    <row r="488" spans="1:15" s="81" customFormat="1">
      <c r="A488" s="316"/>
      <c r="B488" s="92"/>
      <c r="C488" s="94"/>
      <c r="D488" s="93"/>
      <c r="E488" s="93"/>
      <c r="F488" s="93"/>
      <c r="G488" s="93"/>
      <c r="H488" s="357">
        <f>IFERROR(C488*VLOOKUP(F488,Back_Calculations!$D$7:$E$13,2,FALSE),0)</f>
        <v>0</v>
      </c>
      <c r="I488" s="93"/>
      <c r="J488" s="93"/>
      <c r="O488" s="82"/>
    </row>
    <row r="489" spans="1:15" s="81" customFormat="1">
      <c r="A489" s="316"/>
      <c r="B489" s="92"/>
      <c r="C489" s="94"/>
      <c r="D489" s="93"/>
      <c r="E489" s="93"/>
      <c r="F489" s="93"/>
      <c r="G489" s="93"/>
      <c r="H489" s="357">
        <f>IFERROR(C489*VLOOKUP(F489,Back_Calculations!$D$7:$E$13,2,FALSE),0)</f>
        <v>0</v>
      </c>
      <c r="I489" s="93"/>
      <c r="J489" s="93"/>
      <c r="O489" s="82"/>
    </row>
    <row r="490" spans="1:15" s="81" customFormat="1">
      <c r="A490" s="316"/>
      <c r="B490" s="92"/>
      <c r="C490" s="94"/>
      <c r="D490" s="93"/>
      <c r="E490" s="93"/>
      <c r="F490" s="93"/>
      <c r="G490" s="93"/>
      <c r="H490" s="357">
        <f>IFERROR(C490*VLOOKUP(F490,Back_Calculations!$D$7:$E$13,2,FALSE),0)</f>
        <v>0</v>
      </c>
      <c r="I490" s="93"/>
      <c r="J490" s="93"/>
      <c r="O490" s="82"/>
    </row>
    <row r="491" spans="1:15" s="81" customFormat="1">
      <c r="A491" s="316"/>
      <c r="B491" s="92"/>
      <c r="C491" s="94"/>
      <c r="D491" s="93"/>
      <c r="E491" s="93"/>
      <c r="F491" s="93"/>
      <c r="G491" s="93"/>
      <c r="H491" s="357">
        <f>IFERROR(C491*VLOOKUP(F491,Back_Calculations!$D$7:$E$13,2,FALSE),0)</f>
        <v>0</v>
      </c>
      <c r="I491" s="93"/>
      <c r="J491" s="93"/>
      <c r="O491" s="82"/>
    </row>
    <row r="492" spans="1:15" s="81" customFormat="1">
      <c r="A492" s="316"/>
      <c r="B492" s="92"/>
      <c r="C492" s="94"/>
      <c r="D492" s="93"/>
      <c r="E492" s="93"/>
      <c r="F492" s="93"/>
      <c r="G492" s="93"/>
      <c r="H492" s="357">
        <f>IFERROR(C492*VLOOKUP(F492,Back_Calculations!$D$7:$E$13,2,FALSE),0)</f>
        <v>0</v>
      </c>
      <c r="I492" s="93"/>
      <c r="J492" s="93"/>
      <c r="O492" s="82"/>
    </row>
    <row r="493" spans="1:15" s="81" customFormat="1">
      <c r="A493" s="316"/>
      <c r="B493" s="92"/>
      <c r="C493" s="94"/>
      <c r="D493" s="93"/>
      <c r="E493" s="93"/>
      <c r="F493" s="93"/>
      <c r="G493" s="93"/>
      <c r="H493" s="357">
        <f>IFERROR(C493*VLOOKUP(F493,Back_Calculations!$D$7:$E$13,2,FALSE),0)</f>
        <v>0</v>
      </c>
      <c r="I493" s="93"/>
      <c r="J493" s="93"/>
      <c r="O493" s="82"/>
    </row>
    <row r="494" spans="1:15" s="81" customFormat="1">
      <c r="A494" s="316"/>
      <c r="B494" s="92"/>
      <c r="C494" s="94"/>
      <c r="D494" s="93"/>
      <c r="E494" s="93"/>
      <c r="F494" s="93"/>
      <c r="G494" s="93"/>
      <c r="H494" s="357">
        <f>IFERROR(C494*VLOOKUP(F494,Back_Calculations!$D$7:$E$13,2,FALSE),0)</f>
        <v>0</v>
      </c>
      <c r="I494" s="93"/>
      <c r="J494" s="93"/>
      <c r="O494" s="82"/>
    </row>
    <row r="495" spans="1:15" s="81" customFormat="1">
      <c r="A495" s="316"/>
      <c r="B495" s="92"/>
      <c r="C495" s="94"/>
      <c r="D495" s="93"/>
      <c r="E495" s="93"/>
      <c r="F495" s="93"/>
      <c r="G495" s="93"/>
      <c r="H495" s="357">
        <f>IFERROR(C495*VLOOKUP(F495,Back_Calculations!$D$7:$E$13,2,FALSE),0)</f>
        <v>0</v>
      </c>
      <c r="I495" s="93"/>
      <c r="J495" s="93"/>
      <c r="O495" s="82"/>
    </row>
    <row r="496" spans="1:15" s="81" customFormat="1">
      <c r="A496" s="316"/>
      <c r="B496" s="92"/>
      <c r="C496" s="94"/>
      <c r="D496" s="93"/>
      <c r="E496" s="93"/>
      <c r="F496" s="93"/>
      <c r="G496" s="93"/>
      <c r="H496" s="357">
        <f>IFERROR(C496*VLOOKUP(F496,Back_Calculations!$D$7:$E$13,2,FALSE),0)</f>
        <v>0</v>
      </c>
      <c r="I496" s="93"/>
      <c r="J496" s="93"/>
      <c r="O496" s="82"/>
    </row>
    <row r="497" spans="1:15" s="81" customFormat="1">
      <c r="A497" s="316"/>
      <c r="B497" s="92"/>
      <c r="C497" s="94"/>
      <c r="D497" s="93"/>
      <c r="E497" s="93"/>
      <c r="F497" s="93"/>
      <c r="G497" s="93"/>
      <c r="H497" s="357">
        <f>IFERROR(C497*VLOOKUP(F497,Back_Calculations!$D$7:$E$13,2,FALSE),0)</f>
        <v>0</v>
      </c>
      <c r="I497" s="93"/>
      <c r="J497" s="93"/>
      <c r="O497" s="82"/>
    </row>
    <row r="498" spans="1:15" s="81" customFormat="1">
      <c r="A498" s="316"/>
      <c r="B498" s="92"/>
      <c r="C498" s="94"/>
      <c r="D498" s="93"/>
      <c r="E498" s="93"/>
      <c r="F498" s="93"/>
      <c r="G498" s="93"/>
      <c r="H498" s="357">
        <f>IFERROR(C498*VLOOKUP(F498,Back_Calculations!$D$7:$E$13,2,FALSE),0)</f>
        <v>0</v>
      </c>
      <c r="I498" s="93"/>
      <c r="J498" s="93"/>
      <c r="O498" s="82"/>
    </row>
    <row r="499" spans="1:15" s="81" customFormat="1">
      <c r="A499" s="316"/>
      <c r="B499" s="92"/>
      <c r="C499" s="94"/>
      <c r="D499" s="93"/>
      <c r="E499" s="93"/>
      <c r="F499" s="93"/>
      <c r="G499" s="93"/>
      <c r="H499" s="357">
        <f>IFERROR(C499*VLOOKUP(F499,Back_Calculations!$D$7:$E$13,2,FALSE),0)</f>
        <v>0</v>
      </c>
      <c r="I499" s="93"/>
      <c r="J499" s="93"/>
      <c r="O499" s="82"/>
    </row>
    <row r="500" spans="1:15" s="81" customFormat="1">
      <c r="A500" s="316"/>
      <c r="B500" s="92"/>
      <c r="C500" s="94"/>
      <c r="D500" s="93"/>
      <c r="E500" s="93"/>
      <c r="F500" s="93"/>
      <c r="G500" s="93"/>
      <c r="H500" s="357">
        <f>IFERROR(C500*VLOOKUP(F500,Back_Calculations!$D$7:$E$13,2,FALSE),0)</f>
        <v>0</v>
      </c>
      <c r="I500" s="93"/>
      <c r="J500" s="93"/>
      <c r="O500" s="82"/>
    </row>
    <row r="501" spans="1:15" s="81" customFormat="1">
      <c r="A501" s="316"/>
      <c r="B501" s="92"/>
      <c r="C501" s="94"/>
      <c r="D501" s="93"/>
      <c r="E501" s="93"/>
      <c r="F501" s="93"/>
      <c r="G501" s="93"/>
      <c r="H501" s="357">
        <f>IFERROR(C501*VLOOKUP(F501,Back_Calculations!$D$7:$E$13,2,FALSE),0)</f>
        <v>0</v>
      </c>
      <c r="I501" s="93"/>
      <c r="J501" s="93"/>
      <c r="O501" s="82"/>
    </row>
    <row r="502" spans="1:15" s="81" customFormat="1">
      <c r="A502" s="316"/>
      <c r="B502" s="92"/>
      <c r="C502" s="94"/>
      <c r="D502" s="93"/>
      <c r="E502" s="93"/>
      <c r="F502" s="93"/>
      <c r="G502" s="93"/>
      <c r="H502" s="357">
        <f>IFERROR(C502*VLOOKUP(F502,Back_Calculations!$D$7:$E$13,2,FALSE),0)</f>
        <v>0</v>
      </c>
      <c r="I502" s="93"/>
      <c r="J502" s="93"/>
      <c r="O502" s="82"/>
    </row>
    <row r="503" spans="1:15" s="81" customFormat="1">
      <c r="A503" s="316"/>
      <c r="B503" s="92"/>
      <c r="C503" s="94"/>
      <c r="D503" s="93"/>
      <c r="E503" s="93"/>
      <c r="F503" s="93"/>
      <c r="G503" s="93"/>
      <c r="H503" s="357">
        <f>IFERROR(C503*VLOOKUP(F503,Back_Calculations!$D$7:$E$13,2,FALSE),0)</f>
        <v>0</v>
      </c>
      <c r="I503" s="93"/>
      <c r="J503" s="93"/>
      <c r="O503" s="82"/>
    </row>
    <row r="504" spans="1:15" s="81" customFormat="1">
      <c r="A504" s="316"/>
      <c r="B504" s="92"/>
      <c r="C504" s="94"/>
      <c r="D504" s="93"/>
      <c r="E504" s="93"/>
      <c r="F504" s="93"/>
      <c r="G504" s="93"/>
      <c r="H504" s="357">
        <f>IFERROR(C504*VLOOKUP(F504,Back_Calculations!$D$7:$E$13,2,FALSE),0)</f>
        <v>0</v>
      </c>
      <c r="I504" s="93"/>
      <c r="J504" s="93"/>
      <c r="O504" s="82"/>
    </row>
    <row r="505" spans="1:15" s="81" customFormat="1">
      <c r="A505" s="316"/>
      <c r="B505" s="92"/>
      <c r="C505" s="94"/>
      <c r="D505" s="93"/>
      <c r="E505" s="93"/>
      <c r="F505" s="93"/>
      <c r="G505" s="93"/>
      <c r="H505" s="357">
        <f>IFERROR(C505*VLOOKUP(F505,Back_Calculations!$D$7:$E$13,2,FALSE),0)</f>
        <v>0</v>
      </c>
      <c r="I505" s="93"/>
      <c r="J505" s="93"/>
      <c r="O505" s="82"/>
    </row>
    <row r="506" spans="1:15" s="81" customFormat="1">
      <c r="A506" s="316"/>
      <c r="B506" s="92"/>
      <c r="C506" s="94"/>
      <c r="D506" s="93"/>
      <c r="E506" s="93"/>
      <c r="F506" s="93"/>
      <c r="G506" s="93"/>
      <c r="H506" s="357">
        <f>IFERROR(C506*VLOOKUP(F506,Back_Calculations!$D$7:$E$13,2,FALSE),0)</f>
        <v>0</v>
      </c>
      <c r="I506" s="93"/>
      <c r="J506" s="93"/>
      <c r="O506" s="82"/>
    </row>
    <row r="507" spans="1:15" s="81" customFormat="1">
      <c r="A507" s="316"/>
      <c r="B507" s="92"/>
      <c r="C507" s="94"/>
      <c r="D507" s="93"/>
      <c r="E507" s="93"/>
      <c r="F507" s="93"/>
      <c r="G507" s="93"/>
      <c r="H507" s="357">
        <f>IFERROR(C507*VLOOKUP(F507,Back_Calculations!$D$7:$E$13,2,FALSE),0)</f>
        <v>0</v>
      </c>
      <c r="I507" s="93"/>
      <c r="J507" s="93"/>
      <c r="O507" s="82"/>
    </row>
    <row r="508" spans="1:15" s="81" customFormat="1">
      <c r="A508" s="316"/>
      <c r="B508" s="92"/>
      <c r="C508" s="94"/>
      <c r="D508" s="92"/>
      <c r="E508" s="92"/>
      <c r="F508" s="92"/>
      <c r="G508" s="96"/>
      <c r="H508" s="96">
        <f>IFERROR(C508*VLOOKUP(F508,Back_Calculations!$D$7:$E$13,2,FALSE),0)</f>
        <v>0</v>
      </c>
      <c r="I508" s="92"/>
      <c r="J508" s="96"/>
      <c r="O508" s="82"/>
    </row>
    <row r="509" spans="1:15" s="81" customFormat="1">
      <c r="A509" s="316"/>
      <c r="B509" s="99"/>
      <c r="C509" s="365"/>
      <c r="D509" s="99"/>
      <c r="E509" s="99"/>
      <c r="F509" s="99"/>
      <c r="G509" s="93"/>
      <c r="H509" s="357">
        <f>IFERROR(C509*VLOOKUP(F509,Back_Calculations!$D$7:$E$13,2,FALSE),0)</f>
        <v>0</v>
      </c>
      <c r="I509" s="99"/>
      <c r="J509" s="93"/>
      <c r="O509" s="82"/>
    </row>
    <row r="510" spans="1:15" s="81" customFormat="1">
      <c r="A510" s="316"/>
      <c r="B510" s="92"/>
      <c r="C510" s="94"/>
      <c r="D510" s="93"/>
      <c r="E510" s="93"/>
      <c r="F510" s="93"/>
      <c r="G510" s="93"/>
      <c r="H510" s="357">
        <f>IFERROR(C510*VLOOKUP(F510,Back_Calculations!$D$7:$E$13,2,FALSE),0)</f>
        <v>0</v>
      </c>
      <c r="I510" s="93"/>
      <c r="J510" s="93"/>
      <c r="O510" s="82"/>
    </row>
    <row r="511" spans="1:15" s="81" customFormat="1">
      <c r="A511" s="316"/>
      <c r="B511" s="92"/>
      <c r="C511" s="94"/>
      <c r="D511" s="93"/>
      <c r="E511" s="93"/>
      <c r="F511" s="93"/>
      <c r="G511" s="93"/>
      <c r="H511" s="357">
        <f>IFERROR(C511*VLOOKUP(F511,Back_Calculations!$D$7:$E$13,2,FALSE),0)</f>
        <v>0</v>
      </c>
      <c r="I511" s="93"/>
      <c r="J511" s="93"/>
      <c r="O511" s="82"/>
    </row>
    <row r="512" spans="1:15" s="81" customFormat="1">
      <c r="A512" s="316"/>
      <c r="B512" s="92"/>
      <c r="C512" s="94"/>
      <c r="D512" s="93"/>
      <c r="E512" s="93"/>
      <c r="F512" s="93"/>
      <c r="G512" s="93"/>
      <c r="H512" s="357">
        <f>IFERROR(C512*VLOOKUP(F512,Back_Calculations!$D$7:$E$13,2,FALSE),0)</f>
        <v>0</v>
      </c>
      <c r="I512" s="93"/>
      <c r="J512" s="93"/>
      <c r="O512" s="82"/>
    </row>
    <row r="513" spans="1:15" s="81" customFormat="1">
      <c r="A513" s="316"/>
      <c r="B513" s="92"/>
      <c r="C513" s="94"/>
      <c r="D513" s="93"/>
      <c r="E513" s="93"/>
      <c r="F513" s="93"/>
      <c r="G513" s="93"/>
      <c r="H513" s="357">
        <f>IFERROR(C513*VLOOKUP(F513,Back_Calculations!$D$7:$E$13,2,FALSE),0)</f>
        <v>0</v>
      </c>
      <c r="I513" s="93"/>
      <c r="J513" s="93"/>
      <c r="O513" s="82"/>
    </row>
    <row r="514" spans="1:15" s="81" customFormat="1">
      <c r="A514" s="316"/>
      <c r="B514" s="92"/>
      <c r="C514" s="94"/>
      <c r="D514" s="93"/>
      <c r="E514" s="93"/>
      <c r="F514" s="93"/>
      <c r="G514" s="93"/>
      <c r="H514" s="357">
        <f>IFERROR(C514*VLOOKUP(F514,Back_Calculations!$D$7:$E$13,2,FALSE),0)</f>
        <v>0</v>
      </c>
      <c r="I514" s="93"/>
      <c r="J514" s="93"/>
      <c r="O514" s="82"/>
    </row>
    <row r="515" spans="1:15" s="81" customFormat="1">
      <c r="A515" s="316"/>
      <c r="B515" s="92"/>
      <c r="C515" s="94"/>
      <c r="D515" s="93"/>
      <c r="E515" s="93"/>
      <c r="F515" s="93"/>
      <c r="G515" s="93"/>
      <c r="H515" s="357">
        <f>IFERROR(C515*VLOOKUP(F515,Back_Calculations!$D$7:$E$13,2,FALSE),0)</f>
        <v>0</v>
      </c>
      <c r="I515" s="93"/>
      <c r="J515" s="93"/>
      <c r="O515" s="82"/>
    </row>
    <row r="516" spans="1:15" s="81" customFormat="1">
      <c r="A516" s="316"/>
      <c r="B516" s="92"/>
      <c r="C516" s="94"/>
      <c r="D516" s="93"/>
      <c r="E516" s="93"/>
      <c r="F516" s="93"/>
      <c r="G516" s="93"/>
      <c r="H516" s="357">
        <f>IFERROR(C516*VLOOKUP(F516,Back_Calculations!$D$7:$E$13,2,FALSE),0)</f>
        <v>0</v>
      </c>
      <c r="I516" s="93"/>
      <c r="J516" s="93"/>
      <c r="O516" s="82"/>
    </row>
    <row r="517" spans="1:15" s="81" customFormat="1">
      <c r="A517" s="316"/>
      <c r="B517" s="92"/>
      <c r="C517" s="94"/>
      <c r="D517" s="93"/>
      <c r="E517" s="93"/>
      <c r="F517" s="93"/>
      <c r="G517" s="93"/>
      <c r="H517" s="357">
        <f>IFERROR(C517*VLOOKUP(F517,Back_Calculations!$D$7:$E$13,2,FALSE),0)</f>
        <v>0</v>
      </c>
      <c r="I517" s="93"/>
      <c r="J517" s="93"/>
      <c r="O517" s="82"/>
    </row>
    <row r="518" spans="1:15" s="81" customFormat="1">
      <c r="A518" s="316"/>
      <c r="B518" s="92"/>
      <c r="C518" s="94"/>
      <c r="D518" s="93"/>
      <c r="E518" s="93"/>
      <c r="F518" s="93"/>
      <c r="G518" s="93"/>
      <c r="H518" s="357">
        <f>IFERROR(C518*VLOOKUP(F518,Back_Calculations!$D$7:$E$13,2,FALSE),0)</f>
        <v>0</v>
      </c>
      <c r="I518" s="93"/>
      <c r="J518" s="93"/>
      <c r="O518" s="82"/>
    </row>
    <row r="519" spans="1:15" s="81" customFormat="1">
      <c r="A519" s="316"/>
      <c r="B519" s="100"/>
      <c r="C519" s="94"/>
      <c r="D519" s="93"/>
      <c r="E519" s="93"/>
      <c r="F519" s="93"/>
      <c r="G519" s="93"/>
      <c r="H519" s="357">
        <f>IFERROR(C519*VLOOKUP(F519,Back_Calculations!$D$7:$E$13,2,FALSE),0)</f>
        <v>0</v>
      </c>
      <c r="I519" s="93"/>
      <c r="J519" s="93"/>
      <c r="O519" s="82"/>
    </row>
    <row r="520" spans="1:15" s="81" customFormat="1">
      <c r="A520" s="316"/>
      <c r="B520" s="92"/>
      <c r="C520" s="94"/>
      <c r="D520" s="93"/>
      <c r="E520" s="93"/>
      <c r="F520" s="93"/>
      <c r="G520" s="93"/>
      <c r="H520" s="357">
        <f>IFERROR(C520*VLOOKUP(F520,Back_Calculations!$D$7:$E$13,2,FALSE),0)</f>
        <v>0</v>
      </c>
      <c r="I520" s="93"/>
      <c r="J520" s="93"/>
      <c r="O520" s="82"/>
    </row>
    <row r="521" spans="1:15" s="81" customFormat="1">
      <c r="A521" s="316"/>
      <c r="B521" s="92"/>
      <c r="C521" s="94"/>
      <c r="D521" s="93"/>
      <c r="E521" s="93"/>
      <c r="F521" s="93"/>
      <c r="G521" s="93"/>
      <c r="H521" s="357">
        <f>IFERROR(C521*VLOOKUP(F521,Back_Calculations!$D$7:$E$13,2,FALSE),0)</f>
        <v>0</v>
      </c>
      <c r="I521" s="93"/>
      <c r="J521" s="93"/>
      <c r="O521" s="82"/>
    </row>
    <row r="522" spans="1:15" s="81" customFormat="1">
      <c r="A522" s="316"/>
      <c r="B522" s="92"/>
      <c r="C522" s="94"/>
      <c r="D522" s="93"/>
      <c r="E522" s="93"/>
      <c r="F522" s="93"/>
      <c r="G522" s="93"/>
      <c r="H522" s="357">
        <f>IFERROR(C522*VLOOKUP(F522,Back_Calculations!$D$7:$E$13,2,FALSE),0)</f>
        <v>0</v>
      </c>
      <c r="I522" s="93"/>
      <c r="J522" s="93"/>
      <c r="O522" s="82"/>
    </row>
    <row r="523" spans="1:15" s="81" customFormat="1">
      <c r="A523" s="316"/>
      <c r="B523" s="92"/>
      <c r="C523" s="94"/>
      <c r="D523" s="93"/>
      <c r="E523" s="93"/>
      <c r="F523" s="93"/>
      <c r="G523" s="93"/>
      <c r="H523" s="357">
        <f>IFERROR(C523*VLOOKUP(F523,Back_Calculations!$D$7:$E$13,2,FALSE),0)</f>
        <v>0</v>
      </c>
      <c r="I523" s="93"/>
      <c r="J523" s="93"/>
      <c r="O523" s="82"/>
    </row>
    <row r="524" spans="1:15" s="81" customFormat="1">
      <c r="A524" s="316"/>
      <c r="B524" s="92"/>
      <c r="C524" s="94"/>
      <c r="D524" s="93"/>
      <c r="E524" s="93"/>
      <c r="F524" s="93"/>
      <c r="G524" s="93"/>
      <c r="H524" s="357">
        <f>IFERROR(C524*VLOOKUP(F524,Back_Calculations!$D$7:$E$13,2,FALSE),0)</f>
        <v>0</v>
      </c>
      <c r="I524" s="93"/>
      <c r="J524" s="93"/>
      <c r="O524" s="82"/>
    </row>
    <row r="525" spans="1:15" s="81" customFormat="1">
      <c r="A525" s="316"/>
      <c r="B525" s="92"/>
      <c r="C525" s="94"/>
      <c r="D525" s="93"/>
      <c r="E525" s="93"/>
      <c r="F525" s="93"/>
      <c r="G525" s="93"/>
      <c r="H525" s="357">
        <f>IFERROR(C525*VLOOKUP(F525,Back_Calculations!$D$7:$E$13,2,FALSE),0)</f>
        <v>0</v>
      </c>
      <c r="I525" s="93"/>
      <c r="J525" s="93"/>
      <c r="O525" s="82"/>
    </row>
    <row r="526" spans="1:15" s="81" customFormat="1">
      <c r="A526" s="316"/>
      <c r="B526" s="92"/>
      <c r="C526" s="94"/>
      <c r="D526" s="93"/>
      <c r="E526" s="93"/>
      <c r="F526" s="93"/>
      <c r="G526" s="93"/>
      <c r="H526" s="357">
        <f>IFERROR(C526*VLOOKUP(F526,Back_Calculations!$D$7:$E$13,2,FALSE),0)</f>
        <v>0</v>
      </c>
      <c r="I526" s="93"/>
      <c r="J526" s="93"/>
      <c r="O526" s="82"/>
    </row>
    <row r="527" spans="1:15" s="81" customFormat="1">
      <c r="A527" s="316"/>
      <c r="B527" s="92"/>
      <c r="C527" s="94"/>
      <c r="D527" s="93"/>
      <c r="E527" s="93"/>
      <c r="F527" s="93"/>
      <c r="G527" s="93"/>
      <c r="H527" s="357">
        <f>IFERROR(C527*VLOOKUP(F527,Back_Calculations!$D$7:$E$13,2,FALSE),0)</f>
        <v>0</v>
      </c>
      <c r="I527" s="93"/>
      <c r="J527" s="93"/>
      <c r="O527" s="82"/>
    </row>
    <row r="528" spans="1:15" s="81" customFormat="1">
      <c r="A528" s="316"/>
      <c r="B528" s="92"/>
      <c r="C528" s="94"/>
      <c r="D528" s="93"/>
      <c r="E528" s="93"/>
      <c r="F528" s="93"/>
      <c r="G528" s="93"/>
      <c r="H528" s="357">
        <f>IFERROR(C528*VLOOKUP(F528,Back_Calculations!$D$7:$E$13,2,FALSE),0)</f>
        <v>0</v>
      </c>
      <c r="I528" s="93"/>
      <c r="J528" s="93"/>
      <c r="O528" s="82"/>
    </row>
    <row r="529" spans="1:15" s="81" customFormat="1">
      <c r="A529" s="316"/>
      <c r="B529" s="92"/>
      <c r="C529" s="94"/>
      <c r="D529" s="93"/>
      <c r="E529" s="93"/>
      <c r="F529" s="93"/>
      <c r="G529" s="93"/>
      <c r="H529" s="357">
        <f>IFERROR(C529*VLOOKUP(F529,Back_Calculations!$D$7:$E$13,2,FALSE),0)</f>
        <v>0</v>
      </c>
      <c r="I529" s="93"/>
      <c r="J529" s="93"/>
      <c r="O529" s="82"/>
    </row>
    <row r="530" spans="1:15" s="81" customFormat="1">
      <c r="A530" s="316"/>
      <c r="B530" s="92"/>
      <c r="C530" s="94"/>
      <c r="D530" s="93"/>
      <c r="E530" s="93"/>
      <c r="F530" s="93"/>
      <c r="G530" s="93"/>
      <c r="H530" s="357">
        <f>IFERROR(C530*VLOOKUP(F530,Back_Calculations!$D$7:$E$13,2,FALSE),0)</f>
        <v>0</v>
      </c>
      <c r="I530" s="93"/>
      <c r="J530" s="93"/>
      <c r="O530" s="82"/>
    </row>
    <row r="531" spans="1:15" s="81" customFormat="1">
      <c r="A531" s="316"/>
      <c r="B531" s="92"/>
      <c r="C531" s="94"/>
      <c r="D531" s="93"/>
      <c r="E531" s="93"/>
      <c r="F531" s="93"/>
      <c r="G531" s="93"/>
      <c r="H531" s="357">
        <f>IFERROR(C531*VLOOKUP(F531,Back_Calculations!$D$7:$E$13,2,FALSE),0)</f>
        <v>0</v>
      </c>
      <c r="I531" s="93"/>
      <c r="J531" s="93"/>
      <c r="O531" s="82"/>
    </row>
    <row r="532" spans="1:15" s="81" customFormat="1">
      <c r="A532" s="316"/>
      <c r="B532" s="92"/>
      <c r="C532" s="94"/>
      <c r="D532" s="93"/>
      <c r="E532" s="93"/>
      <c r="F532" s="93"/>
      <c r="G532" s="93"/>
      <c r="H532" s="357">
        <f>IFERROR(C532*VLOOKUP(F532,Back_Calculations!$D$7:$E$13,2,FALSE),0)</f>
        <v>0</v>
      </c>
      <c r="I532" s="93"/>
      <c r="J532" s="93"/>
      <c r="O532" s="82"/>
    </row>
    <row r="533" spans="1:15" s="81" customFormat="1">
      <c r="A533" s="316"/>
      <c r="B533" s="92"/>
      <c r="C533" s="94"/>
      <c r="D533" s="93"/>
      <c r="E533" s="93"/>
      <c r="F533" s="93"/>
      <c r="G533" s="93"/>
      <c r="H533" s="357">
        <f>IFERROR(C533*VLOOKUP(F533,Back_Calculations!$D$7:$E$13,2,FALSE),0)</f>
        <v>0</v>
      </c>
      <c r="I533" s="93"/>
      <c r="J533" s="93"/>
      <c r="O533" s="82"/>
    </row>
    <row r="534" spans="1:15" s="81" customFormat="1">
      <c r="A534" s="316"/>
      <c r="B534" s="92"/>
      <c r="C534" s="94"/>
      <c r="D534" s="93"/>
      <c r="E534" s="93"/>
      <c r="F534" s="93"/>
      <c r="G534" s="93"/>
      <c r="H534" s="357">
        <f>IFERROR(C534*VLOOKUP(F534,Back_Calculations!$D$7:$E$13,2,FALSE),0)</f>
        <v>0</v>
      </c>
      <c r="I534" s="93"/>
      <c r="J534" s="93"/>
      <c r="O534" s="82"/>
    </row>
    <row r="535" spans="1:15" s="81" customFormat="1">
      <c r="A535" s="316"/>
      <c r="B535" s="92"/>
      <c r="C535" s="94"/>
      <c r="D535" s="93"/>
      <c r="E535" s="93"/>
      <c r="F535" s="93"/>
      <c r="G535" s="93"/>
      <c r="H535" s="357">
        <f>IFERROR(C535*VLOOKUP(F535,Back_Calculations!$D$7:$E$13,2,FALSE),0)</f>
        <v>0</v>
      </c>
      <c r="I535" s="93"/>
      <c r="J535" s="93"/>
      <c r="O535" s="82"/>
    </row>
    <row r="536" spans="1:15" s="81" customFormat="1">
      <c r="A536" s="316"/>
      <c r="B536" s="92"/>
      <c r="C536" s="94"/>
      <c r="D536" s="93"/>
      <c r="E536" s="93"/>
      <c r="F536" s="93"/>
      <c r="G536" s="93"/>
      <c r="H536" s="357">
        <f>IFERROR(C536*VLOOKUP(F536,Back_Calculations!$D$7:$E$13,2,FALSE),0)</f>
        <v>0</v>
      </c>
      <c r="I536" s="93"/>
      <c r="J536" s="93"/>
      <c r="O536" s="82"/>
    </row>
    <row r="537" spans="1:15" s="81" customFormat="1">
      <c r="A537" s="316"/>
      <c r="B537" s="92"/>
      <c r="C537" s="94"/>
      <c r="D537" s="93"/>
      <c r="E537" s="93"/>
      <c r="F537" s="93"/>
      <c r="G537" s="93"/>
      <c r="H537" s="357">
        <f>IFERROR(C537*VLOOKUP(F537,Back_Calculations!$D$7:$E$13,2,FALSE),0)</f>
        <v>0</v>
      </c>
      <c r="I537" s="93"/>
      <c r="J537" s="93"/>
      <c r="O537" s="82"/>
    </row>
    <row r="538" spans="1:15" s="81" customFormat="1">
      <c r="A538" s="316"/>
      <c r="B538" s="92"/>
      <c r="C538" s="94"/>
      <c r="D538" s="93"/>
      <c r="E538" s="93"/>
      <c r="F538" s="93"/>
      <c r="G538" s="93"/>
      <c r="H538" s="357">
        <f>IFERROR(C538*VLOOKUP(F538,Back_Calculations!$D$7:$E$13,2,FALSE),0)</f>
        <v>0</v>
      </c>
      <c r="I538" s="93"/>
      <c r="J538" s="93"/>
      <c r="O538" s="82"/>
    </row>
    <row r="539" spans="1:15" s="81" customFormat="1">
      <c r="A539" s="316"/>
      <c r="B539" s="92"/>
      <c r="C539" s="94"/>
      <c r="D539" s="93"/>
      <c r="E539" s="93"/>
      <c r="F539" s="93"/>
      <c r="G539" s="93"/>
      <c r="H539" s="357">
        <f>IFERROR(C539*VLOOKUP(F539,Back_Calculations!$D$7:$E$13,2,FALSE),0)</f>
        <v>0</v>
      </c>
      <c r="I539" s="93"/>
      <c r="J539" s="93"/>
      <c r="O539" s="82"/>
    </row>
    <row r="540" spans="1:15" s="81" customFormat="1">
      <c r="A540" s="316"/>
      <c r="B540" s="92"/>
      <c r="C540" s="94"/>
      <c r="D540" s="93"/>
      <c r="E540" s="93"/>
      <c r="F540" s="93"/>
      <c r="G540" s="93"/>
      <c r="H540" s="357">
        <f>IFERROR(C540*VLOOKUP(F540,Back_Calculations!$D$7:$E$13,2,FALSE),0)</f>
        <v>0</v>
      </c>
      <c r="I540" s="93"/>
      <c r="J540" s="93"/>
      <c r="O540" s="82"/>
    </row>
    <row r="541" spans="1:15" s="81" customFormat="1">
      <c r="A541" s="316"/>
      <c r="B541" s="92"/>
      <c r="C541" s="94"/>
      <c r="D541" s="93"/>
      <c r="E541" s="93"/>
      <c r="F541" s="93"/>
      <c r="G541" s="93"/>
      <c r="H541" s="357">
        <f>IFERROR(C541*VLOOKUP(F541,Back_Calculations!$D$7:$E$13,2,FALSE),0)</f>
        <v>0</v>
      </c>
      <c r="I541" s="93"/>
      <c r="J541" s="93"/>
      <c r="O541" s="82"/>
    </row>
    <row r="542" spans="1:15" s="81" customFormat="1">
      <c r="A542" s="316"/>
      <c r="B542" s="92"/>
      <c r="C542" s="94"/>
      <c r="D542" s="93"/>
      <c r="E542" s="93"/>
      <c r="F542" s="93"/>
      <c r="G542" s="93"/>
      <c r="H542" s="357">
        <f>IFERROR(C542*VLOOKUP(F542,Back_Calculations!$D$7:$E$13,2,FALSE),0)</f>
        <v>0</v>
      </c>
      <c r="I542" s="93"/>
      <c r="J542" s="93"/>
      <c r="O542" s="82"/>
    </row>
    <row r="543" spans="1:15" s="81" customFormat="1">
      <c r="A543" s="316"/>
      <c r="B543" s="92"/>
      <c r="C543" s="364"/>
      <c r="D543" s="93"/>
      <c r="E543" s="93"/>
      <c r="F543" s="93"/>
      <c r="G543" s="93"/>
      <c r="H543" s="357">
        <f>IFERROR(C543*VLOOKUP(F543,Back_Calculations!$D$7:$E$13,2,FALSE),0)</f>
        <v>0</v>
      </c>
      <c r="I543" s="93"/>
      <c r="J543" s="93"/>
      <c r="O543" s="82"/>
    </row>
    <row r="544" spans="1:15" s="81" customFormat="1">
      <c r="A544" s="316"/>
      <c r="B544" s="92"/>
      <c r="C544" s="364"/>
      <c r="D544" s="93"/>
      <c r="E544" s="93"/>
      <c r="F544" s="93"/>
      <c r="G544" s="93"/>
      <c r="H544" s="357">
        <f>IFERROR(C544*VLOOKUP(F544,Back_Calculations!$D$7:$E$13,2,FALSE),0)</f>
        <v>0</v>
      </c>
      <c r="I544" s="93"/>
      <c r="J544" s="93"/>
      <c r="O544" s="82"/>
    </row>
    <row r="545" spans="1:15" s="81" customFormat="1">
      <c r="A545" s="316"/>
      <c r="B545" s="92"/>
      <c r="C545" s="94"/>
      <c r="D545" s="93"/>
      <c r="E545" s="93"/>
      <c r="F545" s="93"/>
      <c r="G545" s="93"/>
      <c r="H545" s="357">
        <f>IFERROR(C545*VLOOKUP(F545,Back_Calculations!$D$7:$E$13,2,FALSE),0)</f>
        <v>0</v>
      </c>
      <c r="I545" s="93"/>
      <c r="J545" s="93"/>
      <c r="O545" s="82"/>
    </row>
    <row r="546" spans="1:15" s="81" customFormat="1">
      <c r="A546" s="316"/>
      <c r="B546" s="92"/>
      <c r="C546" s="364"/>
      <c r="D546" s="93"/>
      <c r="E546" s="93"/>
      <c r="F546" s="93"/>
      <c r="G546" s="93"/>
      <c r="H546" s="357">
        <f>IFERROR(C546*VLOOKUP(F546,Back_Calculations!$D$7:$E$13,2,FALSE),0)</f>
        <v>0</v>
      </c>
      <c r="I546" s="93"/>
      <c r="J546" s="93"/>
      <c r="O546" s="82"/>
    </row>
    <row r="547" spans="1:15" s="81" customFormat="1">
      <c r="A547" s="316"/>
      <c r="B547" s="92"/>
      <c r="C547" s="364"/>
      <c r="D547" s="93"/>
      <c r="E547" s="93"/>
      <c r="F547" s="93"/>
      <c r="G547" s="93"/>
      <c r="H547" s="357">
        <f>IFERROR(C547*VLOOKUP(F547,Back_Calculations!$D$7:$E$13,2,FALSE),0)</f>
        <v>0</v>
      </c>
      <c r="I547" s="93"/>
      <c r="J547" s="93"/>
      <c r="O547" s="82"/>
    </row>
    <row r="548" spans="1:15" s="81" customFormat="1">
      <c r="A548" s="316"/>
      <c r="B548" s="92"/>
      <c r="C548" s="94"/>
      <c r="D548" s="93"/>
      <c r="E548" s="93"/>
      <c r="F548" s="93"/>
      <c r="G548" s="93"/>
      <c r="H548" s="357">
        <f>IFERROR(C548*VLOOKUP(F548,Back_Calculations!$D$7:$E$13,2,FALSE),0)</f>
        <v>0</v>
      </c>
      <c r="I548" s="93"/>
      <c r="J548" s="93"/>
      <c r="O548" s="82"/>
    </row>
    <row r="549" spans="1:15" s="81" customFormat="1">
      <c r="A549" s="316"/>
      <c r="B549" s="92"/>
      <c r="C549" s="94"/>
      <c r="D549" s="93"/>
      <c r="E549" s="93"/>
      <c r="F549" s="93"/>
      <c r="G549" s="93"/>
      <c r="H549" s="357">
        <f>IFERROR(C549*VLOOKUP(F549,Back_Calculations!$D$7:$E$13,2,FALSE),0)</f>
        <v>0</v>
      </c>
      <c r="I549" s="93"/>
      <c r="J549" s="93"/>
      <c r="O549" s="82"/>
    </row>
    <row r="550" spans="1:15" s="81" customFormat="1">
      <c r="A550" s="316"/>
      <c r="B550" s="92"/>
      <c r="C550" s="94"/>
      <c r="D550" s="93"/>
      <c r="E550" s="93"/>
      <c r="F550" s="93"/>
      <c r="G550" s="93"/>
      <c r="H550" s="357">
        <f>IFERROR(C550*VLOOKUP(F550,Back_Calculations!$D$7:$E$13,2,FALSE),0)</f>
        <v>0</v>
      </c>
      <c r="I550" s="93"/>
      <c r="J550" s="93"/>
      <c r="O550" s="82"/>
    </row>
    <row r="551" spans="1:15" s="81" customFormat="1">
      <c r="A551" s="316"/>
      <c r="B551" s="92"/>
      <c r="C551" s="94"/>
      <c r="D551" s="93"/>
      <c r="E551" s="93"/>
      <c r="F551" s="93"/>
      <c r="G551" s="93"/>
      <c r="H551" s="357">
        <f>IFERROR(C551*VLOOKUP(F551,Back_Calculations!$D$7:$E$13,2,FALSE),0)</f>
        <v>0</v>
      </c>
      <c r="I551" s="93"/>
      <c r="J551" s="93"/>
      <c r="O551" s="82"/>
    </row>
    <row r="552" spans="1:15" s="81" customFormat="1">
      <c r="A552" s="316"/>
      <c r="B552" s="92"/>
      <c r="C552" s="94"/>
      <c r="D552" s="93"/>
      <c r="E552" s="93"/>
      <c r="F552" s="93"/>
      <c r="G552" s="93"/>
      <c r="H552" s="357">
        <f>IFERROR(C552*VLOOKUP(F552,Back_Calculations!$D$7:$E$13,2,FALSE),0)</f>
        <v>0</v>
      </c>
      <c r="I552" s="93"/>
      <c r="J552" s="93"/>
      <c r="O552" s="82"/>
    </row>
    <row r="553" spans="1:15" s="81" customFormat="1">
      <c r="A553" s="316"/>
      <c r="B553" s="92"/>
      <c r="C553" s="94"/>
      <c r="D553" s="93"/>
      <c r="E553" s="93"/>
      <c r="F553" s="93"/>
      <c r="G553" s="93"/>
      <c r="H553" s="357">
        <f>IFERROR(C553*VLOOKUP(F553,Back_Calculations!$D$7:$E$13,2,FALSE),0)</f>
        <v>0</v>
      </c>
      <c r="I553" s="93"/>
      <c r="J553" s="93"/>
      <c r="O553" s="82"/>
    </row>
    <row r="554" spans="1:15" s="81" customFormat="1">
      <c r="A554" s="316"/>
      <c r="B554" s="92"/>
      <c r="C554" s="94"/>
      <c r="D554" s="93"/>
      <c r="E554" s="93"/>
      <c r="F554" s="93"/>
      <c r="G554" s="93"/>
      <c r="H554" s="357">
        <f>IFERROR(C554*VLOOKUP(F554,Back_Calculations!$D$7:$E$13,2,FALSE),0)</f>
        <v>0</v>
      </c>
      <c r="I554" s="93"/>
      <c r="J554" s="93"/>
      <c r="O554" s="82"/>
    </row>
    <row r="555" spans="1:15" s="81" customFormat="1">
      <c r="A555" s="316"/>
      <c r="B555" s="92"/>
      <c r="C555" s="94"/>
      <c r="D555" s="93"/>
      <c r="E555" s="93"/>
      <c r="F555" s="93"/>
      <c r="G555" s="93"/>
      <c r="H555" s="357">
        <f>IFERROR(C555*VLOOKUP(F555,Back_Calculations!$D$7:$E$13,2,FALSE),0)</f>
        <v>0</v>
      </c>
      <c r="I555" s="93"/>
      <c r="J555" s="93"/>
      <c r="O555" s="82"/>
    </row>
    <row r="556" spans="1:15" s="81" customFormat="1">
      <c r="A556" s="316"/>
      <c r="B556" s="92"/>
      <c r="C556" s="94"/>
      <c r="D556" s="93"/>
      <c r="E556" s="93"/>
      <c r="F556" s="93"/>
      <c r="G556" s="93"/>
      <c r="H556" s="357">
        <f>IFERROR(C556*VLOOKUP(F556,Back_Calculations!$D$7:$E$13,2,FALSE),0)</f>
        <v>0</v>
      </c>
      <c r="I556" s="93"/>
      <c r="J556" s="93"/>
      <c r="O556" s="82"/>
    </row>
    <row r="557" spans="1:15" s="81" customFormat="1">
      <c r="A557" s="316"/>
      <c r="B557" s="92"/>
      <c r="C557" s="94"/>
      <c r="D557" s="93"/>
      <c r="E557" s="93"/>
      <c r="F557" s="93"/>
      <c r="G557" s="93"/>
      <c r="H557" s="357">
        <f>IFERROR(C557*VLOOKUP(F557,Back_Calculations!$D$7:$E$13,2,FALSE),0)</f>
        <v>0</v>
      </c>
      <c r="I557" s="93"/>
      <c r="J557" s="93"/>
      <c r="O557" s="82"/>
    </row>
    <row r="558" spans="1:15" s="81" customFormat="1">
      <c r="A558" s="316"/>
      <c r="B558" s="92"/>
      <c r="C558" s="94"/>
      <c r="D558" s="93"/>
      <c r="E558" s="93"/>
      <c r="F558" s="93"/>
      <c r="G558" s="93"/>
      <c r="H558" s="357">
        <f>IFERROR(C558*VLOOKUP(F558,Back_Calculations!$D$7:$E$13,2,FALSE),0)</f>
        <v>0</v>
      </c>
      <c r="I558" s="93"/>
      <c r="J558" s="93"/>
      <c r="O558" s="82"/>
    </row>
    <row r="559" spans="1:15" s="81" customFormat="1">
      <c r="A559" s="316"/>
      <c r="B559" s="92"/>
      <c r="C559" s="94"/>
      <c r="D559" s="93"/>
      <c r="E559" s="93"/>
      <c r="F559" s="93"/>
      <c r="G559" s="93"/>
      <c r="H559" s="357">
        <f>IFERROR(C559*VLOOKUP(F559,Back_Calculations!$D$7:$E$13,2,FALSE),0)</f>
        <v>0</v>
      </c>
      <c r="I559" s="93"/>
      <c r="J559" s="93"/>
      <c r="O559" s="82"/>
    </row>
    <row r="560" spans="1:15" s="81" customFormat="1">
      <c r="A560" s="316"/>
      <c r="B560" s="92"/>
      <c r="C560" s="94"/>
      <c r="D560" s="93"/>
      <c r="E560" s="93"/>
      <c r="F560" s="93"/>
      <c r="G560" s="93"/>
      <c r="H560" s="357">
        <f>IFERROR(C560*VLOOKUP(F560,Back_Calculations!$D$7:$E$13,2,FALSE),0)</f>
        <v>0</v>
      </c>
      <c r="I560" s="93"/>
      <c r="J560" s="93"/>
      <c r="O560" s="82"/>
    </row>
    <row r="561" spans="1:15" s="81" customFormat="1">
      <c r="A561" s="316"/>
      <c r="B561" s="92"/>
      <c r="C561" s="94"/>
      <c r="D561" s="93"/>
      <c r="E561" s="93"/>
      <c r="F561" s="93"/>
      <c r="G561" s="93"/>
      <c r="H561" s="357">
        <f>IFERROR(C561*VLOOKUP(F561,Back_Calculations!$D$7:$E$13,2,FALSE),0)</f>
        <v>0</v>
      </c>
      <c r="I561" s="93"/>
      <c r="J561" s="93"/>
      <c r="O561" s="82"/>
    </row>
    <row r="562" spans="1:15" s="81" customFormat="1">
      <c r="A562" s="316"/>
      <c r="B562" s="92"/>
      <c r="C562" s="94"/>
      <c r="D562" s="93"/>
      <c r="E562" s="93"/>
      <c r="F562" s="93"/>
      <c r="G562" s="93"/>
      <c r="H562" s="357">
        <f>IFERROR(C562*VLOOKUP(F562,Back_Calculations!$D$7:$E$13,2,FALSE),0)</f>
        <v>0</v>
      </c>
      <c r="I562" s="93"/>
      <c r="J562" s="93"/>
      <c r="O562" s="82"/>
    </row>
    <row r="563" spans="1:15" s="81" customFormat="1">
      <c r="A563" s="316"/>
      <c r="B563" s="92"/>
      <c r="C563" s="94"/>
      <c r="D563" s="93"/>
      <c r="E563" s="93"/>
      <c r="F563" s="93"/>
      <c r="G563" s="93"/>
      <c r="H563" s="357">
        <f>IFERROR(C563*VLOOKUP(F563,Back_Calculations!$D$7:$E$13,2,FALSE),0)</f>
        <v>0</v>
      </c>
      <c r="I563" s="93"/>
      <c r="J563" s="93"/>
      <c r="O563" s="82"/>
    </row>
    <row r="564" spans="1:15">
      <c r="A564" s="316"/>
      <c r="B564" s="92"/>
      <c r="C564" s="94"/>
      <c r="D564" s="93"/>
      <c r="E564" s="93"/>
      <c r="F564" s="93"/>
      <c r="G564" s="93"/>
      <c r="H564" s="357">
        <f>IFERROR(C564*VLOOKUP(F564,Back_Calculations!$D$7:$E$13,2,FALSE),0)</f>
        <v>0</v>
      </c>
      <c r="I564" s="93"/>
      <c r="J564" s="93"/>
    </row>
    <row r="565" spans="1:15">
      <c r="A565" s="316"/>
      <c r="B565" s="92"/>
      <c r="C565" s="94"/>
      <c r="D565" s="93"/>
      <c r="E565" s="93"/>
      <c r="F565" s="93"/>
      <c r="G565" s="93"/>
      <c r="H565" s="357">
        <f>IFERROR(C565*VLOOKUP(F565,Back_Calculations!$D$7:$E$13,2,FALSE),0)</f>
        <v>0</v>
      </c>
      <c r="I565" s="93"/>
      <c r="J565" s="93"/>
    </row>
    <row r="566" spans="1:15">
      <c r="A566" s="316"/>
      <c r="B566" s="92"/>
      <c r="C566" s="94"/>
      <c r="D566" s="93"/>
      <c r="E566" s="93"/>
      <c r="F566" s="93"/>
      <c r="G566" s="93"/>
      <c r="H566" s="357">
        <f>IFERROR(C566*VLOOKUP(F566,Back_Calculations!$D$7:$E$13,2,FALSE),0)</f>
        <v>0</v>
      </c>
      <c r="I566" s="93"/>
      <c r="J566" s="93"/>
    </row>
    <row r="567" spans="1:15">
      <c r="A567" s="316"/>
      <c r="B567" s="92"/>
      <c r="C567" s="94"/>
      <c r="D567" s="93"/>
      <c r="E567" s="93"/>
      <c r="F567" s="93"/>
      <c r="G567" s="93"/>
      <c r="H567" s="357">
        <f>IFERROR(C567*VLOOKUP(F567,Back_Calculations!$D$7:$E$13,2,FALSE),0)</f>
        <v>0</v>
      </c>
      <c r="I567" s="93"/>
      <c r="J567" s="93"/>
    </row>
    <row r="568" spans="1:15">
      <c r="A568" s="316"/>
      <c r="B568" s="92"/>
      <c r="C568" s="94"/>
      <c r="D568" s="93"/>
      <c r="E568" s="93"/>
      <c r="F568" s="93"/>
      <c r="G568" s="93"/>
      <c r="H568" s="357">
        <f>IFERROR(C568*VLOOKUP(F568,Back_Calculations!$D$7:$E$13,2,FALSE),0)</f>
        <v>0</v>
      </c>
      <c r="I568" s="93"/>
      <c r="J568" s="93"/>
    </row>
    <row r="569" spans="1:15">
      <c r="A569" s="316"/>
      <c r="B569" s="92"/>
      <c r="C569" s="94"/>
      <c r="D569" s="93"/>
      <c r="E569" s="93"/>
      <c r="F569" s="93"/>
      <c r="G569" s="93"/>
      <c r="H569" s="357">
        <f>IFERROR(C569*VLOOKUP(F569,Back_Calculations!$D$7:$E$13,2,FALSE),0)</f>
        <v>0</v>
      </c>
      <c r="I569" s="93"/>
      <c r="J569" s="93"/>
    </row>
    <row r="570" spans="1:15">
      <c r="A570" s="316"/>
      <c r="B570" s="92"/>
      <c r="C570" s="94"/>
      <c r="D570" s="93"/>
      <c r="E570" s="93"/>
      <c r="F570" s="93"/>
      <c r="G570" s="93"/>
      <c r="H570" s="357">
        <f>IFERROR(C570*VLOOKUP(F570,Back_Calculations!$D$7:$E$13,2,FALSE),0)</f>
        <v>0</v>
      </c>
      <c r="I570" s="93"/>
      <c r="J570" s="93"/>
    </row>
    <row r="571" spans="1:15">
      <c r="A571" s="316"/>
      <c r="B571" s="92"/>
      <c r="C571" s="94"/>
      <c r="D571" s="93"/>
      <c r="E571" s="93"/>
      <c r="F571" s="93"/>
      <c r="G571" s="93"/>
      <c r="H571" s="357">
        <f>IFERROR(C571*VLOOKUP(F571,Back_Calculations!$D$7:$E$13,2,FALSE),0)</f>
        <v>0</v>
      </c>
      <c r="I571" s="93"/>
      <c r="J571" s="93"/>
    </row>
    <row r="572" spans="1:15">
      <c r="A572" s="316"/>
      <c r="B572" s="92"/>
      <c r="C572" s="94"/>
      <c r="D572" s="93"/>
      <c r="E572" s="93"/>
      <c r="F572" s="93"/>
      <c r="G572" s="93"/>
      <c r="H572" s="357">
        <f>IFERROR(C572*VLOOKUP(F572,Back_Calculations!$D$7:$E$13,2,FALSE),0)</f>
        <v>0</v>
      </c>
      <c r="I572" s="93"/>
      <c r="J572" s="93"/>
    </row>
    <row r="573" spans="1:15">
      <c r="A573" s="316"/>
      <c r="B573" s="92"/>
      <c r="C573" s="94"/>
      <c r="D573" s="93"/>
      <c r="E573" s="93"/>
      <c r="F573" s="93"/>
      <c r="G573" s="93"/>
      <c r="H573" s="357">
        <f>IFERROR(C573*VLOOKUP(F573,Back_Calculations!$D$7:$E$13,2,FALSE),0)</f>
        <v>0</v>
      </c>
      <c r="I573" s="93"/>
      <c r="J573" s="93"/>
    </row>
    <row r="574" spans="1:15">
      <c r="A574" s="316"/>
      <c r="B574" s="92"/>
      <c r="C574" s="94"/>
      <c r="D574" s="93"/>
      <c r="E574" s="93"/>
      <c r="F574" s="93"/>
      <c r="G574" s="93"/>
      <c r="H574" s="357">
        <f>IFERROR(C574*VLOOKUP(F574,Back_Calculations!$D$7:$E$13,2,FALSE),0)</f>
        <v>0</v>
      </c>
      <c r="I574" s="93"/>
      <c r="J574" s="93"/>
    </row>
    <row r="575" spans="1:15">
      <c r="A575" s="316"/>
      <c r="B575" s="92"/>
      <c r="C575" s="94"/>
      <c r="D575" s="93"/>
      <c r="E575" s="93"/>
      <c r="F575" s="93"/>
      <c r="G575" s="93"/>
      <c r="H575" s="357">
        <f>IFERROR(C575*VLOOKUP(F575,Back_Calculations!$D$7:$E$13,2,FALSE),0)</f>
        <v>0</v>
      </c>
      <c r="I575" s="93"/>
      <c r="J575" s="93"/>
    </row>
    <row r="576" spans="1:15">
      <c r="A576" s="316"/>
      <c r="B576" s="92"/>
      <c r="C576" s="94"/>
      <c r="D576" s="93"/>
      <c r="E576" s="93"/>
      <c r="F576" s="93"/>
      <c r="G576" s="93"/>
      <c r="H576" s="357">
        <f>IFERROR(C576*VLOOKUP(F576,Back_Calculations!$D$7:$E$13,2,FALSE),0)</f>
        <v>0</v>
      </c>
      <c r="I576" s="93"/>
      <c r="J576" s="93"/>
    </row>
    <row r="577" spans="1:10">
      <c r="A577" s="316"/>
      <c r="B577" s="92"/>
      <c r="C577" s="94"/>
      <c r="D577" s="93"/>
      <c r="E577" s="93"/>
      <c r="F577" s="93"/>
      <c r="G577" s="93"/>
      <c r="H577" s="357">
        <f>IFERROR(C577*VLOOKUP(F577,Back_Calculations!$D$7:$E$13,2,FALSE),0)</f>
        <v>0</v>
      </c>
      <c r="I577" s="93"/>
      <c r="J577" s="93"/>
    </row>
    <row r="578" spans="1:10">
      <c r="A578" s="316"/>
      <c r="B578" s="92"/>
      <c r="C578" s="94"/>
      <c r="D578" s="93"/>
      <c r="E578" s="93"/>
      <c r="F578" s="93"/>
      <c r="G578" s="93"/>
      <c r="H578" s="357">
        <f>IFERROR(C578*VLOOKUP(F578,Back_Calculations!$D$7:$E$13,2,FALSE),0)</f>
        <v>0</v>
      </c>
      <c r="I578" s="93"/>
      <c r="J578" s="93"/>
    </row>
    <row r="579" spans="1:10">
      <c r="A579" s="316"/>
      <c r="B579" s="92"/>
      <c r="C579" s="94"/>
      <c r="D579" s="93"/>
      <c r="E579" s="93"/>
      <c r="F579" s="93"/>
      <c r="G579" s="93"/>
      <c r="H579" s="357">
        <f>IFERROR(C579*VLOOKUP(F579,Back_Calculations!$D$7:$E$13,2,FALSE),0)</f>
        <v>0</v>
      </c>
      <c r="I579" s="93"/>
      <c r="J579" s="93"/>
    </row>
    <row r="580" spans="1:10">
      <c r="A580" s="316"/>
      <c r="B580" s="92"/>
      <c r="C580" s="94"/>
      <c r="D580" s="93"/>
      <c r="E580" s="93"/>
      <c r="F580" s="93"/>
      <c r="G580" s="93"/>
      <c r="H580" s="357">
        <f>IFERROR(C580*VLOOKUP(F580,Back_Calculations!$D$7:$E$13,2,FALSE),0)</f>
        <v>0</v>
      </c>
      <c r="I580" s="93"/>
      <c r="J580" s="93"/>
    </row>
    <row r="581" spans="1:10">
      <c r="A581" s="316"/>
      <c r="B581" s="92"/>
      <c r="C581" s="94"/>
      <c r="D581" s="93"/>
      <c r="E581" s="93"/>
      <c r="F581" s="93"/>
      <c r="G581" s="93"/>
      <c r="H581" s="357">
        <f>IFERROR(C581*VLOOKUP(F581,Back_Calculations!$D$7:$E$13,2,FALSE),0)</f>
        <v>0</v>
      </c>
      <c r="I581" s="93"/>
      <c r="J581" s="93"/>
    </row>
    <row r="582" spans="1:10">
      <c r="A582" s="316"/>
      <c r="B582" s="92"/>
      <c r="C582" s="94"/>
      <c r="D582" s="93"/>
      <c r="E582" s="93"/>
      <c r="F582" s="93"/>
      <c r="G582" s="93"/>
      <c r="H582" s="357">
        <f>IFERROR(C582*VLOOKUP(F582,Back_Calculations!$D$7:$E$13,2,FALSE),0)</f>
        <v>0</v>
      </c>
      <c r="I582" s="93"/>
      <c r="J582" s="93"/>
    </row>
    <row r="583" spans="1:10">
      <c r="A583" s="316"/>
      <c r="B583" s="92"/>
      <c r="C583" s="94"/>
      <c r="D583" s="93"/>
      <c r="E583" s="93"/>
      <c r="F583" s="93"/>
      <c r="G583" s="93"/>
      <c r="H583" s="357">
        <f>IFERROR(C583*VLOOKUP(F583,Back_Calculations!$D$7:$E$13,2,FALSE),0)</f>
        <v>0</v>
      </c>
      <c r="I583" s="93"/>
      <c r="J583" s="93"/>
    </row>
    <row r="584" spans="1:10">
      <c r="A584" s="316"/>
      <c r="B584" s="92"/>
      <c r="C584" s="94"/>
      <c r="D584" s="93"/>
      <c r="E584" s="93"/>
      <c r="F584" s="93"/>
      <c r="G584" s="93"/>
      <c r="H584" s="357">
        <f>IFERROR(C584*VLOOKUP(F584,Back_Calculations!$D$7:$E$13,2,FALSE),0)</f>
        <v>0</v>
      </c>
      <c r="I584" s="93"/>
      <c r="J584" s="93"/>
    </row>
    <row r="585" spans="1:10">
      <c r="A585" s="316"/>
      <c r="B585" s="92"/>
      <c r="C585" s="94"/>
      <c r="D585" s="93"/>
      <c r="E585" s="93"/>
      <c r="F585" s="93"/>
      <c r="G585" s="93"/>
      <c r="H585" s="357">
        <f>IFERROR(C585*VLOOKUP(F585,Back_Calculations!$D$7:$E$13,2,FALSE),0)</f>
        <v>0</v>
      </c>
      <c r="I585" s="93"/>
      <c r="J585" s="93"/>
    </row>
    <row r="586" spans="1:10">
      <c r="A586" s="316"/>
      <c r="B586" s="92"/>
      <c r="C586" s="94"/>
      <c r="D586" s="93"/>
      <c r="E586" s="93"/>
      <c r="F586" s="93"/>
      <c r="G586" s="93"/>
      <c r="H586" s="357">
        <f>IFERROR(C586*VLOOKUP(F586,Back_Calculations!$D$7:$E$13,2,FALSE),0)</f>
        <v>0</v>
      </c>
      <c r="I586" s="93"/>
      <c r="J586" s="93"/>
    </row>
    <row r="587" spans="1:10">
      <c r="A587" s="316"/>
      <c r="B587" s="92"/>
      <c r="C587" s="94"/>
      <c r="D587" s="93"/>
      <c r="E587" s="93"/>
      <c r="F587" s="93"/>
      <c r="G587" s="93"/>
      <c r="H587" s="357">
        <f>IFERROR(C587*VLOOKUP(F587,Back_Calculations!$D$7:$E$13,2,FALSE),0)</f>
        <v>0</v>
      </c>
      <c r="I587" s="93"/>
      <c r="J587" s="93"/>
    </row>
    <row r="588" spans="1:10">
      <c r="A588" s="316"/>
      <c r="B588" s="92"/>
      <c r="C588" s="94"/>
      <c r="D588" s="93"/>
      <c r="E588" s="93"/>
      <c r="F588" s="93"/>
      <c r="G588" s="93"/>
      <c r="H588" s="357">
        <f>IFERROR(C588*VLOOKUP(F588,Back_Calculations!$D$7:$E$13,2,FALSE),0)</f>
        <v>0</v>
      </c>
      <c r="I588" s="93"/>
      <c r="J588" s="93"/>
    </row>
    <row r="589" spans="1:10">
      <c r="A589" s="316"/>
      <c r="B589" s="92"/>
      <c r="C589" s="94"/>
      <c r="D589" s="93"/>
      <c r="E589" s="93"/>
      <c r="F589" s="93"/>
      <c r="G589" s="93"/>
      <c r="H589" s="357">
        <f>IFERROR(C589*VLOOKUP(F589,Back_Calculations!$D$7:$E$13,2,FALSE),0)</f>
        <v>0</v>
      </c>
      <c r="I589" s="93"/>
      <c r="J589" s="93"/>
    </row>
    <row r="590" spans="1:10">
      <c r="A590" s="316"/>
      <c r="B590" s="92"/>
      <c r="C590" s="94"/>
      <c r="D590" s="93"/>
      <c r="E590" s="93"/>
      <c r="F590" s="93"/>
      <c r="G590" s="93"/>
      <c r="H590" s="357">
        <f>IFERROR(C590*VLOOKUP(F590,Back_Calculations!$D$7:$E$13,2,FALSE),0)</f>
        <v>0</v>
      </c>
      <c r="I590" s="93"/>
      <c r="J590" s="93"/>
    </row>
    <row r="591" spans="1:10">
      <c r="A591" s="316"/>
      <c r="B591" s="92"/>
      <c r="C591" s="94"/>
      <c r="D591" s="93"/>
      <c r="E591" s="93"/>
      <c r="F591" s="93"/>
      <c r="G591" s="93"/>
      <c r="H591" s="357">
        <f>IFERROR(C591*VLOOKUP(F591,Back_Calculations!$D$7:$E$13,2,FALSE),0)</f>
        <v>0</v>
      </c>
      <c r="I591" s="93"/>
      <c r="J591" s="93"/>
    </row>
    <row r="592" spans="1:10">
      <c r="A592" s="316"/>
      <c r="B592" s="92"/>
      <c r="C592" s="94"/>
      <c r="D592" s="93"/>
      <c r="E592" s="93"/>
      <c r="F592" s="93"/>
      <c r="G592" s="93"/>
      <c r="H592" s="357">
        <f>IFERROR(C592*VLOOKUP(F592,Back_Calculations!$D$7:$E$13,2,FALSE),0)</f>
        <v>0</v>
      </c>
      <c r="I592" s="93"/>
      <c r="J592" s="93"/>
    </row>
    <row r="593" spans="1:10">
      <c r="A593" s="316"/>
      <c r="B593" s="92"/>
      <c r="C593" s="94"/>
      <c r="D593" s="93"/>
      <c r="E593" s="93"/>
      <c r="F593" s="93"/>
      <c r="G593" s="93"/>
      <c r="H593" s="357">
        <f>IFERROR(C593*VLOOKUP(F593,Back_Calculations!$D$7:$E$13,2,FALSE),0)</f>
        <v>0</v>
      </c>
      <c r="I593" s="93"/>
      <c r="J593" s="93"/>
    </row>
    <row r="594" spans="1:10">
      <c r="A594" s="316"/>
      <c r="B594" s="92"/>
      <c r="C594" s="94"/>
      <c r="D594" s="93"/>
      <c r="E594" s="93"/>
      <c r="F594" s="93"/>
      <c r="G594" s="93"/>
      <c r="H594" s="357">
        <f>IFERROR(C594*VLOOKUP(F594,Back_Calculations!$D$7:$E$13,2,FALSE),0)</f>
        <v>0</v>
      </c>
      <c r="I594" s="93"/>
      <c r="J594" s="93"/>
    </row>
    <row r="595" spans="1:10">
      <c r="A595" s="316"/>
      <c r="B595" s="92"/>
      <c r="C595" s="94"/>
      <c r="D595" s="93"/>
      <c r="E595" s="93"/>
      <c r="F595" s="93"/>
      <c r="G595" s="93"/>
      <c r="H595" s="357">
        <f>IFERROR(C595*VLOOKUP(F595,Back_Calculations!$D$7:$E$13,2,FALSE),0)</f>
        <v>0</v>
      </c>
      <c r="I595" s="93"/>
      <c r="J595" s="93"/>
    </row>
    <row r="596" spans="1:10">
      <c r="A596" s="316"/>
      <c r="B596" s="92"/>
      <c r="C596" s="94"/>
      <c r="D596" s="93"/>
      <c r="E596" s="93"/>
      <c r="F596" s="93"/>
      <c r="G596" s="93"/>
      <c r="H596" s="357">
        <f>IFERROR(C596*VLOOKUP(F596,Back_Calculations!$D$7:$E$13,2,FALSE),0)</f>
        <v>0</v>
      </c>
      <c r="I596" s="93"/>
      <c r="J596" s="93"/>
    </row>
    <row r="597" spans="1:10">
      <c r="A597" s="316"/>
      <c r="B597" s="92"/>
      <c r="C597" s="94"/>
      <c r="D597" s="93"/>
      <c r="E597" s="93"/>
      <c r="F597" s="93"/>
      <c r="G597" s="93"/>
      <c r="H597" s="357">
        <f>IFERROR(C597*VLOOKUP(F597,Back_Calculations!$D$7:$E$13,2,FALSE),0)</f>
        <v>0</v>
      </c>
      <c r="I597" s="93"/>
      <c r="J597" s="93"/>
    </row>
    <row r="598" spans="1:10">
      <c r="A598" s="316"/>
      <c r="B598" s="92"/>
      <c r="C598" s="94"/>
      <c r="D598" s="93"/>
      <c r="E598" s="93"/>
      <c r="F598" s="93"/>
      <c r="G598" s="93"/>
      <c r="H598" s="357">
        <f>IFERROR(C598*VLOOKUP(F598,Back_Calculations!$D$7:$E$13,2,FALSE),0)</f>
        <v>0</v>
      </c>
      <c r="I598" s="93"/>
      <c r="J598" s="93"/>
    </row>
    <row r="599" spans="1:10">
      <c r="A599" s="316"/>
      <c r="B599" s="92"/>
      <c r="C599" s="94"/>
      <c r="D599" s="93"/>
      <c r="E599" s="93"/>
      <c r="F599" s="93"/>
      <c r="G599" s="93"/>
      <c r="H599" s="357">
        <f>IFERROR(C599*VLOOKUP(F599,Back_Calculations!$D$7:$E$13,2,FALSE),0)</f>
        <v>0</v>
      </c>
      <c r="I599" s="93"/>
      <c r="J599" s="93"/>
    </row>
    <row r="600" spans="1:10">
      <c r="A600" s="316"/>
      <c r="B600" s="92"/>
      <c r="C600" s="94"/>
      <c r="D600" s="93"/>
      <c r="E600" s="93"/>
      <c r="F600" s="93"/>
      <c r="G600" s="93"/>
      <c r="H600" s="357">
        <f>IFERROR(C600*VLOOKUP(F600,Back_Calculations!$D$7:$E$13,2,FALSE),0)</f>
        <v>0</v>
      </c>
      <c r="I600" s="93"/>
      <c r="J600" s="93"/>
    </row>
    <row r="601" spans="1:10">
      <c r="A601" s="316"/>
      <c r="B601" s="92"/>
      <c r="C601" s="94"/>
      <c r="D601" s="93"/>
      <c r="E601" s="93"/>
      <c r="F601" s="93"/>
      <c r="G601" s="93"/>
      <c r="H601" s="357">
        <f>IFERROR(C601*VLOOKUP(F601,Back_Calculations!$D$7:$E$13,2,FALSE),0)</f>
        <v>0</v>
      </c>
      <c r="I601" s="93"/>
      <c r="J601" s="93"/>
    </row>
    <row r="602" spans="1:10">
      <c r="A602" s="316"/>
      <c r="B602" s="92"/>
      <c r="C602" s="94"/>
      <c r="D602" s="93"/>
      <c r="E602" s="93"/>
      <c r="F602" s="93"/>
      <c r="G602" s="93"/>
      <c r="H602" s="357">
        <f>IFERROR(C602*VLOOKUP(F602,Back_Calculations!$D$7:$E$13,2,FALSE),0)</f>
        <v>0</v>
      </c>
      <c r="I602" s="93"/>
      <c r="J602" s="93"/>
    </row>
    <row r="603" spans="1:10">
      <c r="A603" s="316"/>
      <c r="B603" s="92"/>
      <c r="C603" s="94"/>
      <c r="D603" s="93"/>
      <c r="E603" s="93"/>
      <c r="F603" s="93"/>
      <c r="G603" s="93"/>
      <c r="H603" s="357">
        <f>IFERROR(C603*VLOOKUP(F603,Back_Calculations!$D$7:$E$13,2,FALSE),0)</f>
        <v>0</v>
      </c>
      <c r="I603" s="93"/>
      <c r="J603" s="93"/>
    </row>
    <row r="604" spans="1:10">
      <c r="A604" s="316"/>
      <c r="B604" s="92"/>
      <c r="C604" s="94"/>
      <c r="D604" s="93"/>
      <c r="E604" s="93"/>
      <c r="F604" s="93"/>
      <c r="G604" s="93"/>
      <c r="H604" s="357">
        <f>IFERROR(C604*VLOOKUP(F604,Back_Calculations!$D$7:$E$13,2,FALSE),0)</f>
        <v>0</v>
      </c>
      <c r="I604" s="93"/>
      <c r="J604" s="93"/>
    </row>
    <row r="605" spans="1:10">
      <c r="A605" s="316"/>
      <c r="B605" s="92"/>
      <c r="C605" s="94"/>
      <c r="D605" s="93"/>
      <c r="E605" s="93"/>
      <c r="F605" s="93"/>
      <c r="G605" s="93"/>
      <c r="H605" s="357">
        <f>IFERROR(C605*VLOOKUP(F605,Back_Calculations!$D$7:$E$13,2,FALSE),0)</f>
        <v>0</v>
      </c>
      <c r="I605" s="93"/>
      <c r="J605" s="93"/>
    </row>
    <row r="606" spans="1:10">
      <c r="A606" s="316"/>
      <c r="B606" s="92"/>
      <c r="C606" s="94"/>
      <c r="D606" s="93"/>
      <c r="E606" s="93"/>
      <c r="F606" s="93"/>
      <c r="G606" s="93"/>
      <c r="H606" s="357">
        <f>IFERROR(C606*VLOOKUP(F606,Back_Calculations!$D$7:$E$13,2,FALSE),0)</f>
        <v>0</v>
      </c>
      <c r="I606" s="93"/>
      <c r="J606" s="93"/>
    </row>
    <row r="607" spans="1:10">
      <c r="A607" s="316"/>
      <c r="B607" s="92"/>
      <c r="C607" s="94"/>
      <c r="D607" s="93"/>
      <c r="E607" s="93"/>
      <c r="F607" s="93"/>
      <c r="G607" s="93"/>
      <c r="H607" s="357">
        <f>IFERROR(C607*VLOOKUP(F607,Back_Calculations!$D$7:$E$13,2,FALSE),0)</f>
        <v>0</v>
      </c>
      <c r="I607" s="93"/>
      <c r="J607" s="93"/>
    </row>
    <row r="608" spans="1:10">
      <c r="A608" s="316"/>
      <c r="B608" s="92"/>
      <c r="C608" s="94"/>
      <c r="D608" s="93"/>
      <c r="E608" s="93"/>
      <c r="F608" s="93"/>
      <c r="G608" s="93"/>
      <c r="H608" s="357">
        <f>IFERROR(C608*VLOOKUP(F608,Back_Calculations!$D$7:$E$13,2,FALSE),0)</f>
        <v>0</v>
      </c>
      <c r="I608" s="93"/>
      <c r="J608" s="93"/>
    </row>
    <row r="609" spans="1:10">
      <c r="A609" s="316"/>
      <c r="B609" s="92"/>
      <c r="C609" s="94"/>
      <c r="D609" s="93"/>
      <c r="E609" s="93"/>
      <c r="F609" s="93"/>
      <c r="G609" s="93"/>
      <c r="H609" s="357">
        <f>IFERROR(C609*VLOOKUP(F609,Back_Calculations!$D$7:$E$13,2,FALSE),0)</f>
        <v>0</v>
      </c>
      <c r="I609" s="93"/>
      <c r="J609" s="93"/>
    </row>
    <row r="610" spans="1:10">
      <c r="A610" s="316"/>
      <c r="B610" s="92"/>
      <c r="C610" s="94"/>
      <c r="D610" s="93"/>
      <c r="E610" s="93"/>
      <c r="F610" s="93"/>
      <c r="G610" s="93"/>
      <c r="H610" s="357">
        <f>IFERROR(C610*VLOOKUP(F610,Back_Calculations!$D$7:$E$13,2,FALSE),0)</f>
        <v>0</v>
      </c>
      <c r="I610" s="93"/>
      <c r="J610" s="93"/>
    </row>
    <row r="611" spans="1:10">
      <c r="A611" s="316"/>
      <c r="B611" s="92"/>
      <c r="C611" s="94"/>
      <c r="D611" s="93"/>
      <c r="E611" s="93"/>
      <c r="F611" s="93"/>
      <c r="G611" s="93"/>
      <c r="H611" s="357">
        <f>IFERROR(C611*VLOOKUP(F611,Back_Calculations!$D$7:$E$13,2,FALSE),0)</f>
        <v>0</v>
      </c>
      <c r="I611" s="93"/>
      <c r="J611" s="93"/>
    </row>
    <row r="612" spans="1:10">
      <c r="A612" s="316"/>
      <c r="B612" s="92"/>
      <c r="C612" s="94"/>
      <c r="D612" s="93"/>
      <c r="E612" s="93"/>
      <c r="F612" s="93"/>
      <c r="G612" s="93"/>
      <c r="H612" s="357">
        <f>IFERROR(C612*VLOOKUP(F612,Back_Calculations!$D$7:$E$13,2,FALSE),0)</f>
        <v>0</v>
      </c>
      <c r="I612" s="93"/>
      <c r="J612" s="93"/>
    </row>
    <row r="613" spans="1:10">
      <c r="A613" s="316"/>
      <c r="B613" s="92"/>
      <c r="C613" s="94"/>
      <c r="D613" s="93"/>
      <c r="E613" s="93"/>
      <c r="F613" s="93"/>
      <c r="G613" s="93"/>
      <c r="H613" s="357">
        <f>IFERROR(C613*VLOOKUP(F613,Back_Calculations!$D$7:$E$13,2,FALSE),0)</f>
        <v>0</v>
      </c>
      <c r="I613" s="93"/>
      <c r="J613" s="93"/>
    </row>
    <row r="614" spans="1:10">
      <c r="A614" s="316"/>
      <c r="B614" s="92"/>
      <c r="C614" s="94"/>
      <c r="D614" s="93"/>
      <c r="E614" s="93"/>
      <c r="F614" s="93"/>
      <c r="G614" s="93"/>
      <c r="H614" s="357">
        <f>IFERROR(C614*VLOOKUP(F614,Back_Calculations!$D$7:$E$13,2,FALSE),0)</f>
        <v>0</v>
      </c>
      <c r="I614" s="93"/>
      <c r="J614" s="93"/>
    </row>
    <row r="615" spans="1:10">
      <c r="A615" s="316"/>
      <c r="B615" s="92"/>
      <c r="C615" s="94"/>
      <c r="D615" s="93"/>
      <c r="E615" s="93"/>
      <c r="F615" s="93"/>
      <c r="G615" s="93"/>
      <c r="H615" s="357">
        <f>IFERROR(C615*VLOOKUP(F615,Back_Calculations!$D$7:$E$13,2,FALSE),0)</f>
        <v>0</v>
      </c>
      <c r="I615" s="93"/>
      <c r="J615" s="93"/>
    </row>
    <row r="616" spans="1:10">
      <c r="A616" s="316"/>
      <c r="B616" s="92"/>
      <c r="C616" s="94"/>
      <c r="D616" s="93"/>
      <c r="E616" s="93"/>
      <c r="F616" s="93"/>
      <c r="G616" s="93"/>
      <c r="H616" s="357">
        <f>IFERROR(C616*VLOOKUP(F616,Back_Calculations!$D$7:$E$13,2,FALSE),0)</f>
        <v>0</v>
      </c>
      <c r="I616" s="93"/>
      <c r="J616" s="93"/>
    </row>
    <row r="617" spans="1:10">
      <c r="A617" s="316"/>
      <c r="B617" s="92"/>
      <c r="C617" s="94"/>
      <c r="D617" s="93"/>
      <c r="E617" s="93"/>
      <c r="F617" s="93"/>
      <c r="G617" s="93"/>
      <c r="H617" s="357">
        <f>IFERROR(C617*VLOOKUP(F617,Back_Calculations!$D$7:$E$13,2,FALSE),0)</f>
        <v>0</v>
      </c>
      <c r="I617" s="93"/>
      <c r="J617" s="93"/>
    </row>
    <row r="618" spans="1:10">
      <c r="A618" s="316"/>
      <c r="B618" s="92"/>
      <c r="C618" s="94"/>
      <c r="D618" s="93"/>
      <c r="E618" s="93"/>
      <c r="F618" s="93"/>
      <c r="G618" s="93"/>
      <c r="H618" s="357">
        <f>IFERROR(C618*VLOOKUP(F618,Back_Calculations!$D$7:$E$13,2,FALSE),0)</f>
        <v>0</v>
      </c>
      <c r="I618" s="93"/>
      <c r="J618" s="93"/>
    </row>
    <row r="619" spans="1:10">
      <c r="A619" s="316"/>
      <c r="B619" s="92"/>
      <c r="C619" s="94"/>
      <c r="D619" s="93"/>
      <c r="E619" s="93"/>
      <c r="F619" s="93"/>
      <c r="G619" s="93"/>
      <c r="H619" s="357">
        <f>IFERROR(C619*VLOOKUP(F619,Back_Calculations!$D$7:$E$13,2,FALSE),0)</f>
        <v>0</v>
      </c>
      <c r="I619" s="93"/>
      <c r="J619" s="93"/>
    </row>
    <row r="620" spans="1:10">
      <c r="A620" s="316"/>
      <c r="B620" s="92"/>
      <c r="C620" s="94"/>
      <c r="D620" s="93"/>
      <c r="E620" s="93"/>
      <c r="F620" s="93"/>
      <c r="G620" s="93"/>
      <c r="H620" s="357">
        <f>IFERROR(C620*VLOOKUP(F620,Back_Calculations!$D$7:$E$13,2,FALSE),0)</f>
        <v>0</v>
      </c>
      <c r="I620" s="93"/>
      <c r="J620" s="93"/>
    </row>
    <row r="621" spans="1:10">
      <c r="A621" s="316"/>
      <c r="B621" s="92"/>
      <c r="C621" s="94"/>
      <c r="D621" s="93"/>
      <c r="E621" s="93"/>
      <c r="F621" s="93"/>
      <c r="G621" s="93"/>
      <c r="H621" s="357">
        <f>IFERROR(C621*VLOOKUP(F621,Back_Calculations!$D$7:$E$13,2,FALSE),0)</f>
        <v>0</v>
      </c>
      <c r="I621" s="93"/>
      <c r="J621" s="93"/>
    </row>
    <row r="622" spans="1:10">
      <c r="A622" s="316"/>
      <c r="B622" s="92"/>
      <c r="C622" s="94"/>
      <c r="D622" s="93"/>
      <c r="E622" s="93"/>
      <c r="F622" s="93"/>
      <c r="G622" s="93"/>
      <c r="H622" s="357">
        <f>IFERROR(C622*VLOOKUP(F622,Back_Calculations!$D$7:$E$13,2,FALSE),0)</f>
        <v>0</v>
      </c>
      <c r="I622" s="93"/>
      <c r="J622" s="93"/>
    </row>
    <row r="623" spans="1:10">
      <c r="A623" s="316"/>
      <c r="B623" s="92"/>
      <c r="C623" s="94"/>
      <c r="D623" s="93"/>
      <c r="E623" s="93"/>
      <c r="F623" s="93"/>
      <c r="G623" s="93"/>
      <c r="H623" s="357">
        <f>IFERROR(C623*VLOOKUP(F623,Back_Calculations!$D$7:$E$13,2,FALSE),0)</f>
        <v>0</v>
      </c>
      <c r="I623" s="93"/>
      <c r="J623" s="93"/>
    </row>
    <row r="624" spans="1:10">
      <c r="A624" s="316"/>
      <c r="B624" s="92"/>
      <c r="C624" s="94"/>
      <c r="D624" s="93"/>
      <c r="E624" s="93"/>
      <c r="F624" s="93"/>
      <c r="G624" s="93"/>
      <c r="H624" s="357">
        <f>IFERROR(C624*VLOOKUP(F624,Back_Calculations!$D$7:$E$13,2,FALSE),0)</f>
        <v>0</v>
      </c>
      <c r="I624" s="93"/>
      <c r="J624" s="93"/>
    </row>
    <row r="625" spans="1:10">
      <c r="A625" s="316"/>
      <c r="B625" s="92"/>
      <c r="C625" s="94"/>
      <c r="D625" s="93"/>
      <c r="E625" s="93"/>
      <c r="F625" s="93"/>
      <c r="G625" s="93"/>
      <c r="H625" s="357">
        <f>IFERROR(C625*VLOOKUP(F625,Back_Calculations!$D$7:$E$13,2,FALSE),0)</f>
        <v>0</v>
      </c>
      <c r="I625" s="93"/>
      <c r="J625" s="93"/>
    </row>
    <row r="626" spans="1:10">
      <c r="A626" s="316"/>
      <c r="B626" s="92"/>
      <c r="C626" s="94"/>
      <c r="D626" s="93"/>
      <c r="E626" s="93"/>
      <c r="F626" s="93"/>
      <c r="G626" s="93"/>
      <c r="H626" s="357">
        <f>IFERROR(C626*VLOOKUP(F626,Back_Calculations!$D$7:$E$13,2,FALSE),0)</f>
        <v>0</v>
      </c>
      <c r="I626" s="93"/>
      <c r="J626" s="93"/>
    </row>
    <row r="627" spans="1:10">
      <c r="A627" s="316"/>
      <c r="B627" s="92"/>
      <c r="C627" s="94"/>
      <c r="D627" s="93"/>
      <c r="E627" s="93"/>
      <c r="F627" s="93"/>
      <c r="G627" s="93"/>
      <c r="H627" s="357">
        <f>IFERROR(C627*VLOOKUP(F627,Back_Calculations!$D$7:$E$13,2,FALSE),0)</f>
        <v>0</v>
      </c>
      <c r="I627" s="93"/>
      <c r="J627" s="93"/>
    </row>
    <row r="628" spans="1:10">
      <c r="A628" s="316"/>
      <c r="B628" s="92"/>
      <c r="C628" s="94"/>
      <c r="D628" s="93"/>
      <c r="E628" s="93"/>
      <c r="F628" s="93"/>
      <c r="G628" s="93"/>
      <c r="H628" s="357">
        <f>IFERROR(C628*VLOOKUP(F628,Back_Calculations!$D$7:$E$13,2,FALSE),0)</f>
        <v>0</v>
      </c>
      <c r="I628" s="93"/>
      <c r="J628" s="93"/>
    </row>
    <row r="629" spans="1:10">
      <c r="A629" s="316"/>
      <c r="B629" s="92"/>
      <c r="C629" s="94"/>
      <c r="D629" s="93"/>
      <c r="E629" s="93"/>
      <c r="F629" s="93"/>
      <c r="G629" s="93"/>
      <c r="H629" s="357">
        <f>IFERROR(C629*VLOOKUP(F629,Back_Calculations!$D$7:$E$13,2,FALSE),0)</f>
        <v>0</v>
      </c>
      <c r="I629" s="93"/>
      <c r="J629" s="93"/>
    </row>
    <row r="630" spans="1:10">
      <c r="A630" s="316"/>
      <c r="B630" s="92"/>
      <c r="C630" s="94"/>
      <c r="D630" s="93"/>
      <c r="E630" s="93"/>
      <c r="F630" s="93"/>
      <c r="G630" s="93"/>
      <c r="H630" s="357">
        <f>IFERROR(C630*VLOOKUP(F630,Back_Calculations!$D$7:$E$13,2,FALSE),0)</f>
        <v>0</v>
      </c>
      <c r="I630" s="93"/>
      <c r="J630" s="93"/>
    </row>
    <row r="631" spans="1:10">
      <c r="A631" s="316"/>
      <c r="B631" s="92"/>
      <c r="C631" s="94"/>
      <c r="D631" s="93"/>
      <c r="E631" s="93"/>
      <c r="F631" s="93"/>
      <c r="G631" s="93"/>
      <c r="H631" s="357">
        <f>IFERROR(C631*VLOOKUP(F631,Back_Calculations!$D$7:$E$13,2,FALSE),0)</f>
        <v>0</v>
      </c>
      <c r="I631" s="93"/>
      <c r="J631" s="93"/>
    </row>
    <row r="632" spans="1:10">
      <c r="A632" s="316"/>
      <c r="B632" s="92"/>
      <c r="C632" s="94"/>
      <c r="D632" s="93"/>
      <c r="E632" s="93"/>
      <c r="F632" s="93"/>
      <c r="G632" s="93"/>
      <c r="H632" s="357">
        <f>IFERROR(C632*VLOOKUP(F632,Back_Calculations!$D$7:$E$13,2,FALSE),0)</f>
        <v>0</v>
      </c>
      <c r="I632" s="93"/>
      <c r="J632" s="93"/>
    </row>
    <row r="633" spans="1:10">
      <c r="A633" s="316"/>
      <c r="B633" s="92"/>
      <c r="C633" s="94"/>
      <c r="D633" s="93"/>
      <c r="E633" s="93"/>
      <c r="F633" s="93"/>
      <c r="G633" s="93"/>
      <c r="H633" s="357">
        <f>IFERROR(C633*VLOOKUP(F633,Back_Calculations!$D$7:$E$13,2,FALSE),0)</f>
        <v>0</v>
      </c>
      <c r="I633" s="93"/>
      <c r="J633" s="93"/>
    </row>
    <row r="634" spans="1:10">
      <c r="A634" s="316"/>
      <c r="B634" s="92"/>
      <c r="C634" s="94"/>
      <c r="D634" s="93"/>
      <c r="E634" s="93"/>
      <c r="F634" s="93"/>
      <c r="G634" s="93"/>
      <c r="H634" s="357">
        <f>IFERROR(C634*VLOOKUP(F634,Back_Calculations!$D$7:$E$13,2,FALSE),0)</f>
        <v>0</v>
      </c>
      <c r="I634" s="93"/>
      <c r="J634" s="93"/>
    </row>
    <row r="635" spans="1:10">
      <c r="A635" s="316"/>
      <c r="B635" s="92"/>
      <c r="C635" s="94"/>
      <c r="D635" s="93"/>
      <c r="E635" s="93"/>
      <c r="F635" s="93"/>
      <c r="G635" s="93"/>
      <c r="H635" s="357">
        <f>IFERROR(C635*VLOOKUP(F635,Back_Calculations!$D$7:$E$13,2,FALSE),0)</f>
        <v>0</v>
      </c>
      <c r="I635" s="93"/>
      <c r="J635" s="93"/>
    </row>
    <row r="636" spans="1:10">
      <c r="A636" s="316"/>
      <c r="B636" s="86"/>
      <c r="H636" s="358">
        <f>IFERROR(C636*VLOOKUP(F636,Back_Calculations!$D$7:$E$13,2,FALSE),0)</f>
        <v>0</v>
      </c>
    </row>
    <row r="637" spans="1:10">
      <c r="A637" s="316"/>
      <c r="H637" s="358">
        <f>IFERROR(C637*VLOOKUP(F637,Back_Calculations!$D$7:$E$13,2,FALSE),0)</f>
        <v>0</v>
      </c>
    </row>
    <row r="638" spans="1:10">
      <c r="A638" s="316"/>
      <c r="H638" s="358">
        <f>IFERROR(C638*VLOOKUP(F638,Back_Calculations!$D$7:$E$13,2,FALSE),0)</f>
        <v>0</v>
      </c>
    </row>
    <row r="639" spans="1:10">
      <c r="A639" s="316"/>
      <c r="H639" s="358">
        <f>IFERROR(C639*VLOOKUP(F639,Back_Calculations!$D$7:$E$13,2,FALSE),0)</f>
        <v>0</v>
      </c>
    </row>
    <row r="640" spans="1:10">
      <c r="A640" s="316"/>
      <c r="H640" s="358">
        <f>IFERROR(C640*VLOOKUP(F640,Back_Calculations!$D$7:$E$13,2,FALSE),0)</f>
        <v>0</v>
      </c>
    </row>
    <row r="641" spans="1:8">
      <c r="A641" s="316"/>
      <c r="H641" s="358">
        <f>IFERROR(C641*VLOOKUP(F641,Back_Calculations!$D$7:$E$13,2,FALSE),0)</f>
        <v>0</v>
      </c>
    </row>
    <row r="642" spans="1:8">
      <c r="A642" s="316"/>
      <c r="H642" s="358">
        <f>IFERROR(C642*VLOOKUP(F642,Back_Calculations!$D$7:$E$13,2,FALSE),0)</f>
        <v>0</v>
      </c>
    </row>
    <row r="643" spans="1:8">
      <c r="A643" s="316"/>
      <c r="H643" s="358">
        <f>IFERROR(C643*VLOOKUP(F643,Back_Calculations!$D$7:$E$13,2,FALSE),0)</f>
        <v>0</v>
      </c>
    </row>
    <row r="644" spans="1:8">
      <c r="A644" s="316"/>
      <c r="H644" s="358">
        <f>IFERROR(C644*VLOOKUP(F644,Back_Calculations!$D$7:$E$13,2,FALSE),0)</f>
        <v>0</v>
      </c>
    </row>
    <row r="645" spans="1:8">
      <c r="A645" s="316"/>
      <c r="H645" s="358">
        <f>IFERROR(C645*VLOOKUP(F645,Back_Calculations!$D$7:$E$13,2,FALSE),0)</f>
        <v>0</v>
      </c>
    </row>
    <row r="646" spans="1:8">
      <c r="A646" s="316"/>
      <c r="H646" s="358">
        <f>IFERROR(C646*VLOOKUP(F646,Back_Calculations!$D$7:$E$13,2,FALSE),0)</f>
        <v>0</v>
      </c>
    </row>
    <row r="647" spans="1:8">
      <c r="A647" s="316"/>
      <c r="H647" s="358">
        <f>IFERROR(C647*VLOOKUP(F647,Back_Calculations!$D$7:$E$13,2,FALSE),0)</f>
        <v>0</v>
      </c>
    </row>
    <row r="648" spans="1:8">
      <c r="A648" s="316"/>
      <c r="H648" s="358">
        <f>IFERROR(C648*VLOOKUP(F648,Back_Calculations!$D$7:$E$13,2,FALSE),0)</f>
        <v>0</v>
      </c>
    </row>
    <row r="649" spans="1:8">
      <c r="A649" s="316"/>
      <c r="H649" s="358">
        <f>IFERROR(C649*VLOOKUP(F649,Back_Calculations!$D$7:$E$13,2,FALSE),0)</f>
        <v>0</v>
      </c>
    </row>
    <row r="650" spans="1:8">
      <c r="A650" s="316"/>
      <c r="H650" s="358">
        <f>IFERROR(C650*VLOOKUP(F650,Back_Calculations!$D$7:$E$13,2,FALSE),0)</f>
        <v>0</v>
      </c>
    </row>
    <row r="651" spans="1:8">
      <c r="A651" s="316"/>
      <c r="H651" s="358">
        <f>IFERROR(C651*VLOOKUP(F651,Back_Calculations!$D$7:$E$13,2,FALSE),0)</f>
        <v>0</v>
      </c>
    </row>
    <row r="652" spans="1:8">
      <c r="A652" s="316"/>
      <c r="H652" s="358">
        <f>IFERROR(C652*VLOOKUP(F652,Back_Calculations!$D$7:$E$13,2,FALSE),0)</f>
        <v>0</v>
      </c>
    </row>
    <row r="653" spans="1:8">
      <c r="A653" s="316"/>
      <c r="H653" s="358">
        <f>IFERROR(C653*VLOOKUP(F653,Back_Calculations!$D$7:$E$13,2,FALSE),0)</f>
        <v>0</v>
      </c>
    </row>
    <row r="654" spans="1:8">
      <c r="A654" s="316"/>
      <c r="H654" s="358">
        <f>IFERROR(C654*VLOOKUP(F654,Back_Calculations!$D$7:$E$13,2,FALSE),0)</f>
        <v>0</v>
      </c>
    </row>
    <row r="655" spans="1:8">
      <c r="A655" s="316"/>
      <c r="H655" s="358">
        <f>IFERROR(C655*VLOOKUP(F655,Back_Calculations!$D$7:$E$13,2,FALSE),0)</f>
        <v>0</v>
      </c>
    </row>
    <row r="656" spans="1:8">
      <c r="A656" s="316"/>
      <c r="H656" s="358">
        <f>IFERROR(C656*VLOOKUP(F656,Back_Calculations!$D$7:$E$13,2,FALSE),0)</f>
        <v>0</v>
      </c>
    </row>
    <row r="657" spans="1:8">
      <c r="A657" s="316"/>
      <c r="H657" s="358">
        <f>IFERROR(C657*VLOOKUP(F657,Back_Calculations!$D$7:$E$13,2,FALSE),0)</f>
        <v>0</v>
      </c>
    </row>
    <row r="658" spans="1:8">
      <c r="A658" s="316"/>
      <c r="H658" s="358">
        <f>IFERROR(C658*VLOOKUP(F658,Back_Calculations!$D$7:$E$13,2,FALSE),0)</f>
        <v>0</v>
      </c>
    </row>
    <row r="659" spans="1:8">
      <c r="A659" s="316"/>
      <c r="H659" s="358">
        <f>IFERROR(C659*VLOOKUP(F659,Back_Calculations!$D$7:$E$13,2,FALSE),0)</f>
        <v>0</v>
      </c>
    </row>
    <row r="660" spans="1:8">
      <c r="A660" s="316"/>
      <c r="H660" s="358">
        <f>IFERROR(C660*VLOOKUP(F660,Back_Calculations!$D$7:$E$13,2,FALSE),0)</f>
        <v>0</v>
      </c>
    </row>
    <row r="661" spans="1:8">
      <c r="A661" s="316"/>
      <c r="H661" s="358">
        <f>IFERROR(C661*VLOOKUP(F661,Back_Calculations!$D$7:$E$13,2,FALSE),0)</f>
        <v>0</v>
      </c>
    </row>
    <row r="662" spans="1:8">
      <c r="A662" s="316"/>
      <c r="H662" s="358">
        <f>IFERROR(C662*VLOOKUP(F662,Back_Calculations!$D$7:$E$13,2,FALSE),0)</f>
        <v>0</v>
      </c>
    </row>
    <row r="663" spans="1:8">
      <c r="A663" s="316"/>
      <c r="H663" s="358">
        <f>IFERROR(C663*VLOOKUP(F663,Back_Calculations!$D$7:$E$13,2,FALSE),0)</f>
        <v>0</v>
      </c>
    </row>
    <row r="664" spans="1:8">
      <c r="A664" s="316"/>
      <c r="H664" s="358">
        <f>IFERROR(C664*VLOOKUP(F664,Back_Calculations!$D$7:$E$13,2,FALSE),0)</f>
        <v>0</v>
      </c>
    </row>
    <row r="665" spans="1:8">
      <c r="A665" s="316"/>
      <c r="H665" s="358">
        <f>IFERROR(C665*VLOOKUP(F665,Back_Calculations!$D$7:$E$13,2,FALSE),0)</f>
        <v>0</v>
      </c>
    </row>
    <row r="666" spans="1:8">
      <c r="A666" s="316"/>
      <c r="H666" s="358">
        <f>IFERROR(C666*VLOOKUP(F666,Back_Calculations!$D$7:$E$13,2,FALSE),0)</f>
        <v>0</v>
      </c>
    </row>
    <row r="667" spans="1:8">
      <c r="A667" s="316"/>
      <c r="H667" s="358">
        <f>IFERROR(C667*VLOOKUP(F667,Back_Calculations!$D$7:$E$13,2,FALSE),0)</f>
        <v>0</v>
      </c>
    </row>
    <row r="668" spans="1:8">
      <c r="A668" s="316"/>
      <c r="H668" s="358">
        <f>IFERROR(C668*VLOOKUP(F668,Back_Calculations!$D$7:$E$13,2,FALSE),0)</f>
        <v>0</v>
      </c>
    </row>
    <row r="669" spans="1:8">
      <c r="A669" s="316"/>
      <c r="H669" s="358">
        <f>IFERROR(C669*VLOOKUP(F669,Back_Calculations!$D$7:$E$13,2,FALSE),0)</f>
        <v>0</v>
      </c>
    </row>
    <row r="670" spans="1:8">
      <c r="A670" s="316"/>
      <c r="H670" s="358">
        <f>IFERROR(C670*VLOOKUP(F670,Back_Calculations!$D$7:$E$13,2,FALSE),0)</f>
        <v>0</v>
      </c>
    </row>
    <row r="671" spans="1:8">
      <c r="A671" s="316"/>
      <c r="H671" s="358">
        <f>IFERROR(C671*VLOOKUP(F671,Back_Calculations!$D$7:$E$13,2,FALSE),0)</f>
        <v>0</v>
      </c>
    </row>
    <row r="672" spans="1:8">
      <c r="A672" s="316"/>
      <c r="H672" s="358">
        <f>IFERROR(C672*VLOOKUP(F672,Back_Calculations!$D$7:$E$13,2,FALSE),0)</f>
        <v>0</v>
      </c>
    </row>
    <row r="673" spans="1:8">
      <c r="A673" s="316"/>
      <c r="H673" s="358">
        <f>IFERROR(C673*VLOOKUP(F673,Back_Calculations!$D$7:$E$13,2,FALSE),0)</f>
        <v>0</v>
      </c>
    </row>
    <row r="674" spans="1:8">
      <c r="A674" s="316"/>
      <c r="H674" s="358">
        <f>IFERROR(C674*VLOOKUP(F674,Back_Calculations!$D$7:$E$13,2,FALSE),0)</f>
        <v>0</v>
      </c>
    </row>
    <row r="675" spans="1:8">
      <c r="A675" s="316"/>
      <c r="H675" s="358">
        <f>IFERROR(C675*VLOOKUP(F675,Back_Calculations!$D$7:$E$13,2,FALSE),0)</f>
        <v>0</v>
      </c>
    </row>
    <row r="676" spans="1:8">
      <c r="A676" s="316"/>
      <c r="H676" s="358">
        <f>IFERROR(C676*VLOOKUP(F676,Back_Calculations!$D$7:$E$13,2,FALSE),0)</f>
        <v>0</v>
      </c>
    </row>
    <row r="677" spans="1:8">
      <c r="A677" s="316"/>
      <c r="H677" s="358">
        <f>IFERROR(C677*VLOOKUP(F677,Back_Calculations!$D$7:$E$13,2,FALSE),0)</f>
        <v>0</v>
      </c>
    </row>
    <row r="678" spans="1:8">
      <c r="A678" s="316"/>
      <c r="H678" s="358">
        <f>IFERROR(C678*VLOOKUP(F678,Back_Calculations!$D$7:$E$13,2,FALSE),0)</f>
        <v>0</v>
      </c>
    </row>
    <row r="679" spans="1:8">
      <c r="A679" s="316"/>
      <c r="H679" s="358">
        <f>IFERROR(C679*VLOOKUP(F679,Back_Calculations!$D$7:$E$13,2,FALSE),0)</f>
        <v>0</v>
      </c>
    </row>
    <row r="680" spans="1:8">
      <c r="A680" s="316"/>
      <c r="H680" s="358">
        <f>IFERROR(C680*VLOOKUP(F680,Back_Calculations!$D$7:$E$13,2,FALSE),0)</f>
        <v>0</v>
      </c>
    </row>
    <row r="681" spans="1:8">
      <c r="A681" s="316"/>
      <c r="H681" s="358">
        <f>IFERROR(C681*VLOOKUP(F681,Back_Calculations!$D$7:$E$13,2,FALSE),0)</f>
        <v>0</v>
      </c>
    </row>
    <row r="682" spans="1:8">
      <c r="A682" s="316"/>
      <c r="H682" s="358">
        <f>IFERROR(C682*VLOOKUP(F682,Back_Calculations!$D$7:$E$13,2,FALSE),0)</f>
        <v>0</v>
      </c>
    </row>
    <row r="683" spans="1:8">
      <c r="A683" s="316"/>
      <c r="H683" s="358">
        <f>IFERROR(C683*VLOOKUP(F683,Back_Calculations!$D$7:$E$13,2,FALSE),0)</f>
        <v>0</v>
      </c>
    </row>
    <row r="684" spans="1:8">
      <c r="A684" s="316"/>
      <c r="H684" s="358">
        <f>IFERROR(C684*VLOOKUP(F684,Back_Calculations!$D$7:$E$13,2,FALSE),0)</f>
        <v>0</v>
      </c>
    </row>
    <row r="685" spans="1:8">
      <c r="A685" s="316"/>
      <c r="H685" s="358">
        <f>IFERROR(C685*VLOOKUP(F685,Back_Calculations!$D$7:$E$13,2,FALSE),0)</f>
        <v>0</v>
      </c>
    </row>
    <row r="686" spans="1:8">
      <c r="A686" s="316"/>
      <c r="H686" s="358">
        <f>IFERROR(C686*VLOOKUP(F686,Back_Calculations!$D$7:$E$13,2,FALSE),0)</f>
        <v>0</v>
      </c>
    </row>
    <row r="687" spans="1:8">
      <c r="A687" s="316"/>
      <c r="H687" s="358">
        <f>IFERROR(C687*VLOOKUP(F687,Back_Calculations!$D$7:$E$13,2,FALSE),0)</f>
        <v>0</v>
      </c>
    </row>
    <row r="688" spans="1:8">
      <c r="A688" s="316"/>
      <c r="H688" s="358">
        <f>IFERROR(C688*VLOOKUP(F688,Back_Calculations!$D$7:$E$13,2,FALSE),0)</f>
        <v>0</v>
      </c>
    </row>
    <row r="689" spans="1:8">
      <c r="A689" s="316"/>
      <c r="H689" s="358">
        <f>IFERROR(C689*VLOOKUP(F689,Back_Calculations!$D$7:$E$13,2,FALSE),0)</f>
        <v>0</v>
      </c>
    </row>
    <row r="690" spans="1:8">
      <c r="A690" s="316"/>
      <c r="H690" s="358">
        <f>IFERROR(C690*VLOOKUP(F690,Back_Calculations!$D$7:$E$13,2,FALSE),0)</f>
        <v>0</v>
      </c>
    </row>
    <row r="691" spans="1:8">
      <c r="A691" s="316"/>
      <c r="H691" s="358">
        <f>IFERROR(C691*VLOOKUP(F691,Back_Calculations!$D$7:$E$13,2,FALSE),0)</f>
        <v>0</v>
      </c>
    </row>
    <row r="692" spans="1:8">
      <c r="A692" s="316"/>
      <c r="H692" s="358">
        <f>IFERROR(C692*VLOOKUP(F692,Back_Calculations!$D$7:$E$13,2,FALSE),0)</f>
        <v>0</v>
      </c>
    </row>
    <row r="693" spans="1:8">
      <c r="A693" s="316"/>
      <c r="H693" s="358">
        <f>IFERROR(C693*VLOOKUP(F693,Back_Calculations!$D$7:$E$13,2,FALSE),0)</f>
        <v>0</v>
      </c>
    </row>
    <row r="694" spans="1:8">
      <c r="A694" s="316"/>
      <c r="H694" s="358">
        <f>IFERROR(C694*VLOOKUP(F694,Back_Calculations!$D$7:$E$13,2,FALSE),0)</f>
        <v>0</v>
      </c>
    </row>
    <row r="695" spans="1:8">
      <c r="A695" s="316"/>
      <c r="H695" s="358">
        <f>IFERROR(C695*VLOOKUP(F695,Back_Calculations!$D$7:$E$13,2,FALSE),0)</f>
        <v>0</v>
      </c>
    </row>
    <row r="696" spans="1:8">
      <c r="A696" s="316"/>
      <c r="H696" s="358">
        <f>IFERROR(C696*VLOOKUP(F696,Back_Calculations!$D$7:$E$13,2,FALSE),0)</f>
        <v>0</v>
      </c>
    </row>
    <row r="697" spans="1:8">
      <c r="A697" s="316"/>
      <c r="H697" s="358">
        <f>IFERROR(C697*VLOOKUP(F697,Back_Calculations!$D$7:$E$13,2,FALSE),0)</f>
        <v>0</v>
      </c>
    </row>
    <row r="698" spans="1:8">
      <c r="A698" s="316"/>
      <c r="H698" s="358">
        <f>IFERROR(C698*VLOOKUP(F698,Back_Calculations!$D$7:$E$13,2,FALSE),0)</f>
        <v>0</v>
      </c>
    </row>
    <row r="699" spans="1:8">
      <c r="A699" s="316"/>
      <c r="H699" s="358">
        <f>IFERROR(C699*VLOOKUP(F699,Back_Calculations!$D$7:$E$13,2,FALSE),0)</f>
        <v>0</v>
      </c>
    </row>
    <row r="700" spans="1:8">
      <c r="A700" s="316"/>
      <c r="H700" s="358">
        <f>IFERROR(C700*VLOOKUP(F700,Back_Calculations!$D$7:$E$13,2,FALSE),0)</f>
        <v>0</v>
      </c>
    </row>
    <row r="701" spans="1:8">
      <c r="A701" s="316"/>
      <c r="H701" s="358">
        <f>IFERROR(C701*VLOOKUP(F701,Back_Calculations!$D$7:$E$13,2,FALSE),0)</f>
        <v>0</v>
      </c>
    </row>
    <row r="702" spans="1:8">
      <c r="A702" s="316"/>
      <c r="H702" s="358">
        <f>IFERROR(C702*VLOOKUP(F702,Back_Calculations!$D$7:$E$13,2,FALSE),0)</f>
        <v>0</v>
      </c>
    </row>
    <row r="703" spans="1:8">
      <c r="A703" s="316"/>
      <c r="H703" s="358">
        <f>IFERROR(C703*VLOOKUP(F703,Back_Calculations!$D$7:$E$13,2,FALSE),0)</f>
        <v>0</v>
      </c>
    </row>
    <row r="704" spans="1:8">
      <c r="A704" s="316"/>
      <c r="H704" s="358">
        <f>IFERROR(C704*VLOOKUP(F704,Back_Calculations!$D$7:$E$13,2,FALSE),0)</f>
        <v>0</v>
      </c>
    </row>
    <row r="705" spans="1:8">
      <c r="A705" s="316"/>
      <c r="H705" s="358">
        <f>IFERROR(C705*VLOOKUP(F705,Back_Calculations!$D$7:$E$13,2,FALSE),0)</f>
        <v>0</v>
      </c>
    </row>
    <row r="706" spans="1:8">
      <c r="A706" s="316"/>
      <c r="H706" s="358">
        <f>IFERROR(C706*VLOOKUP(F706,Back_Calculations!$D$7:$E$13,2,FALSE),0)</f>
        <v>0</v>
      </c>
    </row>
    <row r="707" spans="1:8">
      <c r="A707" s="316"/>
      <c r="H707" s="358">
        <f>IFERROR(C707*VLOOKUP(F707,Back_Calculations!$D$7:$E$13,2,FALSE),0)</f>
        <v>0</v>
      </c>
    </row>
    <row r="708" spans="1:8">
      <c r="A708" s="316"/>
      <c r="H708" s="358">
        <f>IFERROR(C708*VLOOKUP(F708,Back_Calculations!$D$7:$E$13,2,FALSE),0)</f>
        <v>0</v>
      </c>
    </row>
    <row r="709" spans="1:8">
      <c r="A709" s="316"/>
      <c r="H709" s="358">
        <f>IFERROR(C709*VLOOKUP(F709,Back_Calculations!$D$7:$E$13,2,FALSE),0)</f>
        <v>0</v>
      </c>
    </row>
    <row r="710" spans="1:8">
      <c r="A710" s="316"/>
      <c r="H710" s="358">
        <f>IFERROR(C710*VLOOKUP(F710,Back_Calculations!$D$7:$E$13,2,FALSE),0)</f>
        <v>0</v>
      </c>
    </row>
    <row r="711" spans="1:8">
      <c r="A711" s="316"/>
      <c r="H711" s="358">
        <f>IFERROR(C711*VLOOKUP(F711,Back_Calculations!$D$7:$E$13,2,FALSE),0)</f>
        <v>0</v>
      </c>
    </row>
    <row r="712" spans="1:8">
      <c r="A712" s="316"/>
      <c r="H712" s="358">
        <f>IFERROR(C712*VLOOKUP(F712,Back_Calculations!$D$7:$E$13,2,FALSE),0)</f>
        <v>0</v>
      </c>
    </row>
    <row r="713" spans="1:8">
      <c r="A713" s="316"/>
      <c r="H713" s="358">
        <f>IFERROR(C713*VLOOKUP(F713,Back_Calculations!$D$7:$E$13,2,FALSE),0)</f>
        <v>0</v>
      </c>
    </row>
    <row r="714" spans="1:8">
      <c r="A714" s="316"/>
      <c r="H714" s="358">
        <f>IFERROR(C714*VLOOKUP(F714,Back_Calculations!$D$7:$E$13,2,FALSE),0)</f>
        <v>0</v>
      </c>
    </row>
    <row r="715" spans="1:8">
      <c r="A715" s="316"/>
      <c r="H715" s="358">
        <f>IFERROR(C715*VLOOKUP(F715,Back_Calculations!$D$7:$E$13,2,FALSE),0)</f>
        <v>0</v>
      </c>
    </row>
    <row r="716" spans="1:8">
      <c r="A716" s="316"/>
      <c r="H716" s="358">
        <f>IFERROR(C716*VLOOKUP(F716,Back_Calculations!$D$7:$E$13,2,FALSE),0)</f>
        <v>0</v>
      </c>
    </row>
    <row r="717" spans="1:8">
      <c r="A717" s="316"/>
      <c r="H717" s="358">
        <f>IFERROR(C717*VLOOKUP(F717,Back_Calculations!$D$7:$E$13,2,FALSE),0)</f>
        <v>0</v>
      </c>
    </row>
    <row r="718" spans="1:8">
      <c r="A718" s="316"/>
      <c r="H718" s="358">
        <f>IFERROR(C718*VLOOKUP(F718,Back_Calculations!$D$7:$E$13,2,FALSE),0)</f>
        <v>0</v>
      </c>
    </row>
    <row r="719" spans="1:8">
      <c r="A719" s="316"/>
      <c r="H719" s="358">
        <f>IFERROR(C719*VLOOKUP(F719,Back_Calculations!$D$7:$E$13,2,FALSE),0)</f>
        <v>0</v>
      </c>
    </row>
    <row r="720" spans="1:8">
      <c r="A720" s="316"/>
      <c r="H720" s="358">
        <f>IFERROR(C720*VLOOKUP(F720,Back_Calculations!$D$7:$E$13,2,FALSE),0)</f>
        <v>0</v>
      </c>
    </row>
    <row r="721" spans="1:8">
      <c r="A721" s="316"/>
      <c r="H721" s="358">
        <f>IFERROR(C721*VLOOKUP(F721,Back_Calculations!$D$7:$E$13,2,FALSE),0)</f>
        <v>0</v>
      </c>
    </row>
    <row r="722" spans="1:8">
      <c r="A722" s="316"/>
      <c r="H722" s="358">
        <f>IFERROR(C722*VLOOKUP(F722,Back_Calculations!$D$7:$E$13,2,FALSE),0)</f>
        <v>0</v>
      </c>
    </row>
    <row r="723" spans="1:8">
      <c r="A723" s="316"/>
      <c r="H723" s="358">
        <f>IFERROR(C723*VLOOKUP(F723,Back_Calculations!$D$7:$E$13,2,FALSE),0)</f>
        <v>0</v>
      </c>
    </row>
    <row r="724" spans="1:8">
      <c r="A724" s="316"/>
      <c r="H724" s="358">
        <f>IFERROR(C724*VLOOKUP(F724,Back_Calculations!$D$7:$E$13,2,FALSE),0)</f>
        <v>0</v>
      </c>
    </row>
    <row r="725" spans="1:8">
      <c r="A725" s="316"/>
      <c r="H725" s="358">
        <f>IFERROR(C725*VLOOKUP(F725,Back_Calculations!$D$7:$E$13,2,FALSE),0)</f>
        <v>0</v>
      </c>
    </row>
    <row r="726" spans="1:8">
      <c r="A726" s="316"/>
      <c r="H726" s="358">
        <f>IFERROR(C726*VLOOKUP(F726,Back_Calculations!$D$7:$E$13,2,FALSE),0)</f>
        <v>0</v>
      </c>
    </row>
    <row r="727" spans="1:8">
      <c r="A727" s="316"/>
      <c r="H727" s="358">
        <f>IFERROR(C727*VLOOKUP(F727,Back_Calculations!$D$7:$E$13,2,FALSE),0)</f>
        <v>0</v>
      </c>
    </row>
    <row r="728" spans="1:8">
      <c r="A728" s="316"/>
      <c r="H728" s="358">
        <f>IFERROR(C728*VLOOKUP(F728,Back_Calculations!$D$7:$E$13,2,FALSE),0)</f>
        <v>0</v>
      </c>
    </row>
    <row r="729" spans="1:8">
      <c r="A729" s="316"/>
      <c r="H729" s="358">
        <f>IFERROR(C729*VLOOKUP(F729,Back_Calculations!$D$7:$E$13,2,FALSE),0)</f>
        <v>0</v>
      </c>
    </row>
    <row r="730" spans="1:8">
      <c r="A730" s="316"/>
      <c r="H730" s="358">
        <f>IFERROR(C730*VLOOKUP(F730,Back_Calculations!$D$7:$E$13,2,FALSE),0)</f>
        <v>0</v>
      </c>
    </row>
    <row r="731" spans="1:8">
      <c r="A731" s="316"/>
      <c r="H731" s="358">
        <f>IFERROR(C731*VLOOKUP(F731,Back_Calculations!$D$7:$E$13,2,FALSE),0)</f>
        <v>0</v>
      </c>
    </row>
    <row r="732" spans="1:8">
      <c r="A732" s="316"/>
      <c r="H732" s="358">
        <f>IFERROR(C732*VLOOKUP(F732,Back_Calculations!$D$7:$E$13,2,FALSE),0)</f>
        <v>0</v>
      </c>
    </row>
    <row r="733" spans="1:8">
      <c r="A733" s="316"/>
      <c r="H733" s="358">
        <f>IFERROR(C733*VLOOKUP(F733,Back_Calculations!$D$7:$E$13,2,FALSE),0)</f>
        <v>0</v>
      </c>
    </row>
    <row r="734" spans="1:8">
      <c r="A734" s="316"/>
      <c r="H734" s="358">
        <f>IFERROR(C734*VLOOKUP(F734,Back_Calculations!$D$7:$E$13,2,FALSE),0)</f>
        <v>0</v>
      </c>
    </row>
    <row r="735" spans="1:8">
      <c r="A735" s="316"/>
      <c r="H735" s="358">
        <f>IFERROR(C735*VLOOKUP(F735,Back_Calculations!$D$7:$E$13,2,FALSE),0)</f>
        <v>0</v>
      </c>
    </row>
    <row r="736" spans="1:8">
      <c r="A736" s="316"/>
      <c r="H736" s="358">
        <f>IFERROR(C736*VLOOKUP(F736,Back_Calculations!$D$7:$E$13,2,FALSE),0)</f>
        <v>0</v>
      </c>
    </row>
    <row r="737" spans="1:8">
      <c r="A737" s="316"/>
      <c r="H737" s="358">
        <f>IFERROR(C737*VLOOKUP(F737,Back_Calculations!$D$7:$E$13,2,FALSE),0)</f>
        <v>0</v>
      </c>
    </row>
    <row r="738" spans="1:8">
      <c r="A738" s="316"/>
      <c r="H738" s="358">
        <f>IFERROR(C738*VLOOKUP(F738,Back_Calculations!$D$7:$E$13,2,FALSE),0)</f>
        <v>0</v>
      </c>
    </row>
    <row r="739" spans="1:8">
      <c r="A739" s="316"/>
      <c r="H739" s="358">
        <f>IFERROR(C739*VLOOKUP(F739,Back_Calculations!$D$7:$E$13,2,FALSE),0)</f>
        <v>0</v>
      </c>
    </row>
    <row r="740" spans="1:8">
      <c r="A740" s="316"/>
      <c r="H740" s="358">
        <f>IFERROR(C740*VLOOKUP(F740,Back_Calculations!$D$7:$E$13,2,FALSE),0)</f>
        <v>0</v>
      </c>
    </row>
    <row r="741" spans="1:8">
      <c r="A741" s="316"/>
      <c r="H741" s="358">
        <f>IFERROR(C741*VLOOKUP(F741,Back_Calculations!$D$7:$E$13,2,FALSE),0)</f>
        <v>0</v>
      </c>
    </row>
    <row r="742" spans="1:8">
      <c r="A742" s="316"/>
      <c r="H742" s="358">
        <f>IFERROR(C742*VLOOKUP(F742,Back_Calculations!$D$7:$E$13,2,FALSE),0)</f>
        <v>0</v>
      </c>
    </row>
    <row r="743" spans="1:8">
      <c r="A743" s="316"/>
      <c r="H743" s="358">
        <f>IFERROR(C743*VLOOKUP(F743,Back_Calculations!$D$7:$E$13,2,FALSE),0)</f>
        <v>0</v>
      </c>
    </row>
    <row r="744" spans="1:8">
      <c r="A744" s="316"/>
      <c r="H744" s="358">
        <f>IFERROR(C744*VLOOKUP(F744,Back_Calculations!$D$7:$E$13,2,FALSE),0)</f>
        <v>0</v>
      </c>
    </row>
    <row r="745" spans="1:8">
      <c r="A745" s="316"/>
      <c r="H745" s="358">
        <f>IFERROR(C745*VLOOKUP(F745,Back_Calculations!$D$7:$E$13,2,FALSE),0)</f>
        <v>0</v>
      </c>
    </row>
    <row r="746" spans="1:8">
      <c r="A746" s="316"/>
      <c r="H746" s="358">
        <f>IFERROR(C746*VLOOKUP(F746,Back_Calculations!$D$7:$E$13,2,FALSE),0)</f>
        <v>0</v>
      </c>
    </row>
    <row r="747" spans="1:8">
      <c r="A747" s="316"/>
      <c r="H747" s="358">
        <f>IFERROR(C747*VLOOKUP(F747,Back_Calculations!$D$7:$E$13,2,FALSE),0)</f>
        <v>0</v>
      </c>
    </row>
    <row r="748" spans="1:8">
      <c r="A748" s="316"/>
      <c r="H748" s="358">
        <f>IFERROR(C748*VLOOKUP(F748,Back_Calculations!$D$7:$E$13,2,FALSE),0)</f>
        <v>0</v>
      </c>
    </row>
    <row r="749" spans="1:8">
      <c r="A749" s="316"/>
      <c r="H749" s="358">
        <f>IFERROR(C749*VLOOKUP(F749,Back_Calculations!$D$7:$E$13,2,FALSE),0)</f>
        <v>0</v>
      </c>
    </row>
    <row r="750" spans="1:8">
      <c r="A750" s="316"/>
      <c r="H750" s="358">
        <f>IFERROR(C750*VLOOKUP(F750,Back_Calculations!$D$7:$E$13,2,FALSE),0)</f>
        <v>0</v>
      </c>
    </row>
    <row r="751" spans="1:8">
      <c r="A751" s="316"/>
      <c r="H751" s="358">
        <f>IFERROR(C751*VLOOKUP(F751,Back_Calculations!$D$7:$E$13,2,FALSE),0)</f>
        <v>0</v>
      </c>
    </row>
    <row r="752" spans="1:8">
      <c r="A752" s="316"/>
      <c r="H752" s="358">
        <f>IFERROR(C752*VLOOKUP(F752,Back_Calculations!$D$7:$E$13,2,FALSE),0)</f>
        <v>0</v>
      </c>
    </row>
    <row r="753" spans="1:8">
      <c r="A753" s="316"/>
      <c r="H753" s="358">
        <f>IFERROR(C753*VLOOKUP(F753,Back_Calculations!$D$7:$E$13,2,FALSE),0)</f>
        <v>0</v>
      </c>
    </row>
    <row r="754" spans="1:8">
      <c r="A754" s="316"/>
      <c r="H754" s="358">
        <f>IFERROR(C754*VLOOKUP(F754,Back_Calculations!$D$7:$E$13,2,FALSE),0)</f>
        <v>0</v>
      </c>
    </row>
    <row r="755" spans="1:8">
      <c r="A755" s="316"/>
      <c r="H755" s="358">
        <f>IFERROR(C755*VLOOKUP(F755,Back_Calculations!$D$7:$E$13,2,FALSE),0)</f>
        <v>0</v>
      </c>
    </row>
    <row r="756" spans="1:8">
      <c r="A756" s="316"/>
      <c r="H756" s="358">
        <f>IFERROR(C756*VLOOKUP(F756,Back_Calculations!$D$7:$E$13,2,FALSE),0)</f>
        <v>0</v>
      </c>
    </row>
    <row r="757" spans="1:8">
      <c r="A757" s="316"/>
      <c r="H757" s="358">
        <f>IFERROR(C757*VLOOKUP(F757,Back_Calculations!$D$7:$E$13,2,FALSE),0)</f>
        <v>0</v>
      </c>
    </row>
    <row r="758" spans="1:8">
      <c r="A758" s="316"/>
      <c r="H758" s="358">
        <f>IFERROR(C758*VLOOKUP(F758,Back_Calculations!$D$7:$E$13,2,FALSE),0)</f>
        <v>0</v>
      </c>
    </row>
    <row r="759" spans="1:8">
      <c r="A759" s="316"/>
      <c r="H759" s="358">
        <f>IFERROR(C759*VLOOKUP(F759,Back_Calculations!$D$7:$E$13,2,FALSE),0)</f>
        <v>0</v>
      </c>
    </row>
    <row r="760" spans="1:8">
      <c r="A760" s="316"/>
      <c r="H760" s="358">
        <f>IFERROR(C760*VLOOKUP(F760,Back_Calculations!$D$7:$E$13,2,FALSE),0)</f>
        <v>0</v>
      </c>
    </row>
    <row r="761" spans="1:8">
      <c r="A761" s="316"/>
      <c r="H761" s="358">
        <f>IFERROR(C761*VLOOKUP(F761,Back_Calculations!$D$7:$E$13,2,FALSE),0)</f>
        <v>0</v>
      </c>
    </row>
    <row r="762" spans="1:8">
      <c r="A762" s="316"/>
      <c r="H762" s="358">
        <f>IFERROR(C762*VLOOKUP(F762,Back_Calculations!$D$7:$E$13,2,FALSE),0)</f>
        <v>0</v>
      </c>
    </row>
    <row r="763" spans="1:8">
      <c r="A763" s="316"/>
      <c r="H763" s="358">
        <f>IFERROR(C763*VLOOKUP(F763,Back_Calculations!$D$7:$E$13,2,FALSE),0)</f>
        <v>0</v>
      </c>
    </row>
    <row r="764" spans="1:8">
      <c r="A764" s="316"/>
      <c r="H764" s="358">
        <f>IFERROR(C764*VLOOKUP(F764,Back_Calculations!$D$7:$E$13,2,FALSE),0)</f>
        <v>0</v>
      </c>
    </row>
    <row r="765" spans="1:8">
      <c r="A765" s="316"/>
      <c r="H765" s="358">
        <f>IFERROR(C765*VLOOKUP(F765,Back_Calculations!$D$7:$E$13,2,FALSE),0)</f>
        <v>0</v>
      </c>
    </row>
    <row r="766" spans="1:8">
      <c r="A766" s="316"/>
      <c r="H766" s="358">
        <f>IFERROR(C766*VLOOKUP(F766,Back_Calculations!$D$7:$E$13,2,FALSE),0)</f>
        <v>0</v>
      </c>
    </row>
    <row r="767" spans="1:8">
      <c r="A767" s="316"/>
      <c r="H767" s="358">
        <f>IFERROR(C767*VLOOKUP(F767,Back_Calculations!$D$7:$E$13,2,FALSE),0)</f>
        <v>0</v>
      </c>
    </row>
    <row r="768" spans="1:8">
      <c r="A768" s="316"/>
      <c r="H768" s="358">
        <f>IFERROR(C768*VLOOKUP(F768,Back_Calculations!$D$7:$E$13,2,FALSE),0)</f>
        <v>0</v>
      </c>
    </row>
    <row r="769" spans="1:8">
      <c r="A769" s="316"/>
      <c r="H769" s="358">
        <f>IFERROR(C769*VLOOKUP(F769,Back_Calculations!$D$7:$E$13,2,FALSE),0)</f>
        <v>0</v>
      </c>
    </row>
    <row r="770" spans="1:8">
      <c r="A770" s="316"/>
      <c r="H770" s="358">
        <f>IFERROR(C770*VLOOKUP(F770,Back_Calculations!$D$7:$E$13,2,FALSE),0)</f>
        <v>0</v>
      </c>
    </row>
    <row r="771" spans="1:8">
      <c r="A771" s="316"/>
      <c r="H771" s="358">
        <f>IFERROR(C771*VLOOKUP(F771,Back_Calculations!$D$7:$E$13,2,FALSE),0)</f>
        <v>0</v>
      </c>
    </row>
    <row r="772" spans="1:8">
      <c r="A772" s="316"/>
      <c r="H772" s="358">
        <f>IFERROR(C772*VLOOKUP(F772,Back_Calculations!$D$7:$E$13,2,FALSE),0)</f>
        <v>0</v>
      </c>
    </row>
    <row r="773" spans="1:8">
      <c r="A773" s="316"/>
      <c r="H773" s="358">
        <f>IFERROR(C773*VLOOKUP(F773,Back_Calculations!$D$7:$E$13,2,FALSE),0)</f>
        <v>0</v>
      </c>
    </row>
    <row r="774" spans="1:8">
      <c r="A774" s="316"/>
      <c r="H774" s="358">
        <f>IFERROR(C774*VLOOKUP(F774,Back_Calculations!$D$7:$E$13,2,FALSE),0)</f>
        <v>0</v>
      </c>
    </row>
    <row r="775" spans="1:8">
      <c r="A775" s="316"/>
      <c r="H775" s="358">
        <f>IFERROR(C775*VLOOKUP(F775,Back_Calculations!$D$7:$E$13,2,FALSE),0)</f>
        <v>0</v>
      </c>
    </row>
    <row r="776" spans="1:8">
      <c r="A776" s="316"/>
      <c r="H776" s="358">
        <f>IFERROR(C776*VLOOKUP(F776,Back_Calculations!$D$7:$E$13,2,FALSE),0)</f>
        <v>0</v>
      </c>
    </row>
    <row r="777" spans="1:8">
      <c r="A777" s="316"/>
      <c r="H777" s="358">
        <f>IFERROR(C777*VLOOKUP(F777,Back_Calculations!$D$7:$E$13,2,FALSE),0)</f>
        <v>0</v>
      </c>
    </row>
    <row r="778" spans="1:8">
      <c r="A778" s="316"/>
      <c r="H778" s="358">
        <f>IFERROR(C778*VLOOKUP(F778,Back_Calculations!$D$7:$E$13,2,FALSE),0)</f>
        <v>0</v>
      </c>
    </row>
    <row r="779" spans="1:8">
      <c r="A779" s="316"/>
      <c r="H779" s="358">
        <f>IFERROR(C779*VLOOKUP(F779,Back_Calculations!$D$7:$E$13,2,FALSE),0)</f>
        <v>0</v>
      </c>
    </row>
    <row r="780" spans="1:8">
      <c r="A780" s="316"/>
      <c r="H780" s="358">
        <f>IFERROR(C780*VLOOKUP(F780,Back_Calculations!$D$7:$E$13,2,FALSE),0)</f>
        <v>0</v>
      </c>
    </row>
    <row r="781" spans="1:8">
      <c r="A781" s="316"/>
      <c r="H781" s="358">
        <f>IFERROR(C781*VLOOKUP(F781,Back_Calculations!$D$7:$E$13,2,FALSE),0)</f>
        <v>0</v>
      </c>
    </row>
    <row r="782" spans="1:8">
      <c r="A782" s="316"/>
      <c r="H782" s="358">
        <f>IFERROR(C782*VLOOKUP(F782,Back_Calculations!$D$7:$E$13,2,FALSE),0)</f>
        <v>0</v>
      </c>
    </row>
    <row r="783" spans="1:8">
      <c r="A783" s="316"/>
      <c r="H783" s="358">
        <f>IFERROR(C783*VLOOKUP(F783,Back_Calculations!$D$7:$E$13,2,FALSE),0)</f>
        <v>0</v>
      </c>
    </row>
    <row r="784" spans="1:8">
      <c r="A784" s="316"/>
      <c r="H784" s="358">
        <f>IFERROR(C784*VLOOKUP(F784,Back_Calculations!$D$7:$E$13,2,FALSE),0)</f>
        <v>0</v>
      </c>
    </row>
    <row r="785" spans="1:8">
      <c r="A785" s="316"/>
      <c r="H785" s="358">
        <f>IFERROR(C785*VLOOKUP(F785,Back_Calculations!$D$7:$E$13,2,FALSE),0)</f>
        <v>0</v>
      </c>
    </row>
    <row r="786" spans="1:8">
      <c r="A786" s="316"/>
      <c r="H786" s="358">
        <f>IFERROR(C786*VLOOKUP(F786,Back_Calculations!$D$7:$E$13,2,FALSE),0)</f>
        <v>0</v>
      </c>
    </row>
    <row r="787" spans="1:8">
      <c r="A787" s="316"/>
      <c r="H787" s="358">
        <f>IFERROR(C787*VLOOKUP(F787,Back_Calculations!$D$7:$E$13,2,FALSE),0)</f>
        <v>0</v>
      </c>
    </row>
    <row r="788" spans="1:8">
      <c r="A788" s="316"/>
      <c r="H788" s="358">
        <f>IFERROR(C788*VLOOKUP(F788,Back_Calculations!$D$7:$E$13,2,FALSE),0)</f>
        <v>0</v>
      </c>
    </row>
    <row r="789" spans="1:8">
      <c r="A789" s="316"/>
      <c r="H789" s="358">
        <f>IFERROR(C789*VLOOKUP(F789,Back_Calculations!$D$7:$E$13,2,FALSE),0)</f>
        <v>0</v>
      </c>
    </row>
    <row r="790" spans="1:8">
      <c r="A790" s="316"/>
      <c r="H790" s="358">
        <f>IFERROR(C790*VLOOKUP(F790,Back_Calculations!$D$7:$E$13,2,FALSE),0)</f>
        <v>0</v>
      </c>
    </row>
    <row r="791" spans="1:8">
      <c r="A791" s="316"/>
      <c r="H791" s="358">
        <f>IFERROR(C791*VLOOKUP(F791,Back_Calculations!$D$7:$E$13,2,FALSE),0)</f>
        <v>0</v>
      </c>
    </row>
    <row r="792" spans="1:8">
      <c r="A792" s="316"/>
      <c r="H792" s="358">
        <f>IFERROR(C792*VLOOKUP(F792,Back_Calculations!$D$7:$E$13,2,FALSE),0)</f>
        <v>0</v>
      </c>
    </row>
    <row r="793" spans="1:8">
      <c r="A793" s="316"/>
      <c r="H793" s="358">
        <f>IFERROR(C793*VLOOKUP(F793,Back_Calculations!$D$7:$E$13,2,FALSE),0)</f>
        <v>0</v>
      </c>
    </row>
    <row r="794" spans="1:8">
      <c r="A794" s="316"/>
      <c r="H794" s="358">
        <f>IFERROR(C794*VLOOKUP(F794,Back_Calculations!$D$7:$E$13,2,FALSE),0)</f>
        <v>0</v>
      </c>
    </row>
    <row r="795" spans="1:8">
      <c r="A795" s="316"/>
      <c r="H795" s="358">
        <f>IFERROR(C795*VLOOKUP(F795,Back_Calculations!$D$7:$E$13,2,FALSE),0)</f>
        <v>0</v>
      </c>
    </row>
    <row r="796" spans="1:8">
      <c r="A796" s="316"/>
      <c r="H796" s="358">
        <f>IFERROR(C796*VLOOKUP(F796,Back_Calculations!$D$7:$E$13,2,FALSE),0)</f>
        <v>0</v>
      </c>
    </row>
    <row r="797" spans="1:8">
      <c r="A797" s="316"/>
      <c r="H797" s="358">
        <f>IFERROR(C797*VLOOKUP(F797,Back_Calculations!$D$7:$E$13,2,FALSE),0)</f>
        <v>0</v>
      </c>
    </row>
    <row r="798" spans="1:8">
      <c r="A798" s="316"/>
      <c r="H798" s="358">
        <f>IFERROR(C798*VLOOKUP(F798,Back_Calculations!$D$7:$E$13,2,FALSE),0)</f>
        <v>0</v>
      </c>
    </row>
    <row r="799" spans="1:8">
      <c r="A799" s="316"/>
      <c r="H799" s="358">
        <f>IFERROR(C799*VLOOKUP(F799,Back_Calculations!$D$7:$E$13,2,FALSE),0)</f>
        <v>0</v>
      </c>
    </row>
    <row r="800" spans="1:8">
      <c r="A800" s="316"/>
      <c r="H800" s="358">
        <f>IFERROR(C800*VLOOKUP(F800,Back_Calculations!$D$7:$E$13,2,FALSE),0)</f>
        <v>0</v>
      </c>
    </row>
    <row r="801" spans="1:8">
      <c r="A801" s="316"/>
      <c r="H801" s="358">
        <f>IFERROR(C801*VLOOKUP(F801,Back_Calculations!$D$7:$E$13,2,FALSE),0)</f>
        <v>0</v>
      </c>
    </row>
    <row r="802" spans="1:8">
      <c r="A802" s="316"/>
      <c r="H802" s="358">
        <f>IFERROR(C802*VLOOKUP(F802,Back_Calculations!$D$7:$E$13,2,FALSE),0)</f>
        <v>0</v>
      </c>
    </row>
    <row r="803" spans="1:8">
      <c r="A803" s="316"/>
      <c r="H803" s="358">
        <f>IFERROR(C803*VLOOKUP(F803,Back_Calculations!$D$7:$E$13,2,FALSE),0)</f>
        <v>0</v>
      </c>
    </row>
    <row r="804" spans="1:8">
      <c r="A804" s="316"/>
      <c r="H804" s="358">
        <f>IFERROR(C804*VLOOKUP(F804,Back_Calculations!$D$7:$E$13,2,FALSE),0)</f>
        <v>0</v>
      </c>
    </row>
    <row r="805" spans="1:8">
      <c r="A805" s="316"/>
      <c r="H805" s="358">
        <f>IFERROR(C805*VLOOKUP(F805,Back_Calculations!$D$7:$E$13,2,FALSE),0)</f>
        <v>0</v>
      </c>
    </row>
    <row r="806" spans="1:8">
      <c r="A806" s="316"/>
      <c r="H806" s="358">
        <f>IFERROR(C806*VLOOKUP(F806,Back_Calculations!$D$7:$E$13,2,FALSE),0)</f>
        <v>0</v>
      </c>
    </row>
    <row r="807" spans="1:8">
      <c r="A807" s="316"/>
      <c r="H807" s="358">
        <f>IFERROR(C807*VLOOKUP(F807,Back_Calculations!$D$7:$E$13,2,FALSE),0)</f>
        <v>0</v>
      </c>
    </row>
    <row r="808" spans="1:8">
      <c r="A808" s="316"/>
      <c r="H808" s="358">
        <f>IFERROR(C808*VLOOKUP(F808,Back_Calculations!$D$7:$E$13,2,FALSE),0)</f>
        <v>0</v>
      </c>
    </row>
    <row r="809" spans="1:8">
      <c r="A809" s="316"/>
      <c r="H809" s="358">
        <f>IFERROR(C809*VLOOKUP(F809,Back_Calculations!$D$7:$E$13,2,FALSE),0)</f>
        <v>0</v>
      </c>
    </row>
    <row r="810" spans="1:8">
      <c r="A810" s="316"/>
      <c r="H810" s="358">
        <f>IFERROR(C810*VLOOKUP(F810,Back_Calculations!$D$7:$E$13,2,FALSE),0)</f>
        <v>0</v>
      </c>
    </row>
    <row r="811" spans="1:8">
      <c r="A811" s="316"/>
      <c r="H811" s="358">
        <f>IFERROR(C811*VLOOKUP(F811,Back_Calculations!$D$7:$E$13,2,FALSE),0)</f>
        <v>0</v>
      </c>
    </row>
    <row r="812" spans="1:8">
      <c r="A812" s="316"/>
      <c r="H812" s="358">
        <f>IFERROR(C812*VLOOKUP(F812,Back_Calculations!$D$7:$E$13,2,FALSE),0)</f>
        <v>0</v>
      </c>
    </row>
    <row r="813" spans="1:8">
      <c r="A813" s="316"/>
      <c r="H813" s="358">
        <f>IFERROR(C813*VLOOKUP(F813,Back_Calculations!$D$7:$E$13,2,FALSE),0)</f>
        <v>0</v>
      </c>
    </row>
    <row r="814" spans="1:8">
      <c r="A814" s="316"/>
      <c r="H814" s="358">
        <f>IFERROR(C814*VLOOKUP(F814,Back_Calculations!$D$7:$E$13,2,FALSE),0)</f>
        <v>0</v>
      </c>
    </row>
    <row r="815" spans="1:8">
      <c r="A815" s="316"/>
      <c r="H815" s="358">
        <f>IFERROR(C815*VLOOKUP(F815,Back_Calculations!$D$7:$E$13,2,FALSE),0)</f>
        <v>0</v>
      </c>
    </row>
    <row r="816" spans="1:8">
      <c r="A816" s="316"/>
      <c r="H816" s="358">
        <f>IFERROR(C816*VLOOKUP(F816,Back_Calculations!$D$7:$E$13,2,FALSE),0)</f>
        <v>0</v>
      </c>
    </row>
    <row r="817" spans="1:8">
      <c r="A817" s="316"/>
      <c r="H817" s="358">
        <f>IFERROR(C817*VLOOKUP(F817,Back_Calculations!$D$7:$E$13,2,FALSE),0)</f>
        <v>0</v>
      </c>
    </row>
    <row r="818" spans="1:8">
      <c r="A818" s="316"/>
      <c r="H818" s="358">
        <f>IFERROR(C818*VLOOKUP(F818,Back_Calculations!$D$7:$E$13,2,FALSE),0)</f>
        <v>0</v>
      </c>
    </row>
    <row r="819" spans="1:8">
      <c r="A819" s="316"/>
      <c r="H819" s="358">
        <f>IFERROR(C819*VLOOKUP(F819,Back_Calculations!$D$7:$E$13,2,FALSE),0)</f>
        <v>0</v>
      </c>
    </row>
    <row r="820" spans="1:8">
      <c r="A820" s="316"/>
      <c r="H820" s="358">
        <f>IFERROR(C820*VLOOKUP(F820,Back_Calculations!$D$7:$E$13,2,FALSE),0)</f>
        <v>0</v>
      </c>
    </row>
    <row r="821" spans="1:8">
      <c r="A821" s="316"/>
      <c r="H821" s="358">
        <f>IFERROR(C821*VLOOKUP(F821,Back_Calculations!$D$7:$E$13,2,FALSE),0)</f>
        <v>0</v>
      </c>
    </row>
    <row r="822" spans="1:8">
      <c r="A822" s="316"/>
      <c r="H822" s="358">
        <f>IFERROR(C822*VLOOKUP(F822,Back_Calculations!$D$7:$E$13,2,FALSE),0)</f>
        <v>0</v>
      </c>
    </row>
    <row r="823" spans="1:8">
      <c r="A823" s="316"/>
      <c r="H823" s="358">
        <f>IFERROR(C823*VLOOKUP(F823,Back_Calculations!$D$7:$E$13,2,FALSE),0)</f>
        <v>0</v>
      </c>
    </row>
    <row r="824" spans="1:8">
      <c r="A824" s="316"/>
      <c r="H824" s="358">
        <f>IFERROR(C824*VLOOKUP(F824,Back_Calculations!$D$7:$E$13,2,FALSE),0)</f>
        <v>0</v>
      </c>
    </row>
    <row r="825" spans="1:8">
      <c r="A825" s="316"/>
      <c r="H825" s="358">
        <f>IFERROR(C825*VLOOKUP(F825,Back_Calculations!$D$7:$E$13,2,FALSE),0)</f>
        <v>0</v>
      </c>
    </row>
    <row r="826" spans="1:8">
      <c r="A826" s="316"/>
      <c r="H826" s="358">
        <f>IFERROR(C826*VLOOKUP(F826,Back_Calculations!$D$7:$E$13,2,FALSE),0)</f>
        <v>0</v>
      </c>
    </row>
    <row r="827" spans="1:8">
      <c r="A827" s="316"/>
      <c r="H827" s="358">
        <f>IFERROR(C827*VLOOKUP(F827,Back_Calculations!$D$7:$E$13,2,FALSE),0)</f>
        <v>0</v>
      </c>
    </row>
    <row r="828" spans="1:8">
      <c r="A828" s="316"/>
      <c r="H828" s="358">
        <f>IFERROR(C828*VLOOKUP(F828,Back_Calculations!$D$7:$E$13,2,FALSE),0)</f>
        <v>0</v>
      </c>
    </row>
    <row r="829" spans="1:8">
      <c r="A829" s="316"/>
      <c r="H829" s="358">
        <f>IFERROR(C829*VLOOKUP(F829,Back_Calculations!$D$7:$E$13,2,FALSE),0)</f>
        <v>0</v>
      </c>
    </row>
    <row r="830" spans="1:8">
      <c r="A830" s="316"/>
      <c r="H830" s="358">
        <f>IFERROR(C830*VLOOKUP(F830,Back_Calculations!$D$7:$E$13,2,FALSE),0)</f>
        <v>0</v>
      </c>
    </row>
    <row r="831" spans="1:8">
      <c r="A831" s="316"/>
      <c r="H831" s="358">
        <f>IFERROR(C831*VLOOKUP(F831,Back_Calculations!$D$7:$E$13,2,FALSE),0)</f>
        <v>0</v>
      </c>
    </row>
    <row r="832" spans="1:8">
      <c r="A832" s="316"/>
      <c r="H832" s="358">
        <f>IFERROR(C832*VLOOKUP(F832,Back_Calculations!$D$7:$E$13,2,FALSE),0)</f>
        <v>0</v>
      </c>
    </row>
    <row r="833" spans="1:8">
      <c r="A833" s="316"/>
      <c r="H833" s="358">
        <f>IFERROR(C833*VLOOKUP(F833,Back_Calculations!$D$7:$E$13,2,FALSE),0)</f>
        <v>0</v>
      </c>
    </row>
    <row r="834" spans="1:8">
      <c r="A834" s="316"/>
      <c r="H834" s="358">
        <f>IFERROR(C834*VLOOKUP(F834,Back_Calculations!$D$7:$E$13,2,FALSE),0)</f>
        <v>0</v>
      </c>
    </row>
    <row r="835" spans="1:8">
      <c r="A835" s="316"/>
      <c r="H835" s="358">
        <f>IFERROR(C835*VLOOKUP(F835,Back_Calculations!$D$7:$E$13,2,FALSE),0)</f>
        <v>0</v>
      </c>
    </row>
    <row r="836" spans="1:8">
      <c r="A836" s="316"/>
      <c r="H836" s="358">
        <f>IFERROR(C836*VLOOKUP(F836,Back_Calculations!$D$7:$E$13,2,FALSE),0)</f>
        <v>0</v>
      </c>
    </row>
    <row r="837" spans="1:8">
      <c r="A837" s="316"/>
      <c r="H837" s="358">
        <f>IFERROR(C837*VLOOKUP(F837,Back_Calculations!$D$7:$E$13,2,FALSE),0)</f>
        <v>0</v>
      </c>
    </row>
    <row r="838" spans="1:8">
      <c r="A838" s="316"/>
      <c r="H838" s="358">
        <f>IFERROR(C838*VLOOKUP(F838,Back_Calculations!$D$7:$E$13,2,FALSE),0)</f>
        <v>0</v>
      </c>
    </row>
    <row r="839" spans="1:8">
      <c r="A839" s="316"/>
      <c r="H839" s="358">
        <f>IFERROR(C839*VLOOKUP(F839,Back_Calculations!$D$7:$E$13,2,FALSE),0)</f>
        <v>0</v>
      </c>
    </row>
    <row r="840" spans="1:8">
      <c r="A840" s="316"/>
      <c r="H840" s="358">
        <f>IFERROR(C840*VLOOKUP(F840,Back_Calculations!$D$7:$E$13,2,FALSE),0)</f>
        <v>0</v>
      </c>
    </row>
    <row r="841" spans="1:8">
      <c r="A841" s="316"/>
      <c r="H841" s="358">
        <f>IFERROR(C841*VLOOKUP(F841,Back_Calculations!$D$7:$E$13,2,FALSE),0)</f>
        <v>0</v>
      </c>
    </row>
    <row r="842" spans="1:8">
      <c r="A842" s="316"/>
      <c r="H842" s="358">
        <f>IFERROR(C842*VLOOKUP(F842,Back_Calculations!$D$7:$E$13,2,FALSE),0)</f>
        <v>0</v>
      </c>
    </row>
    <row r="843" spans="1:8">
      <c r="A843" s="316"/>
      <c r="H843" s="358">
        <f>IFERROR(C843*VLOOKUP(F843,Back_Calculations!$D$7:$E$13,2,FALSE),0)</f>
        <v>0</v>
      </c>
    </row>
    <row r="844" spans="1:8">
      <c r="A844" s="316"/>
      <c r="H844" s="358">
        <f>IFERROR(C844*VLOOKUP(F844,Back_Calculations!$D$7:$E$13,2,FALSE),0)</f>
        <v>0</v>
      </c>
    </row>
    <row r="845" spans="1:8">
      <c r="A845" s="316"/>
      <c r="H845" s="358">
        <f>IFERROR(C845*VLOOKUP(F845,Back_Calculations!$D$7:$E$13,2,FALSE),0)</f>
        <v>0</v>
      </c>
    </row>
    <row r="846" spans="1:8">
      <c r="A846" s="316"/>
      <c r="H846" s="358">
        <f>IFERROR(C846*VLOOKUP(F846,Back_Calculations!$D$7:$E$13,2,FALSE),0)</f>
        <v>0</v>
      </c>
    </row>
    <row r="847" spans="1:8">
      <c r="A847" s="316"/>
      <c r="H847" s="358">
        <f>IFERROR(C847*VLOOKUP(F847,Back_Calculations!$D$7:$E$13,2,FALSE),0)</f>
        <v>0</v>
      </c>
    </row>
    <row r="848" spans="1:8">
      <c r="A848" s="316"/>
      <c r="H848" s="358">
        <f>IFERROR(C848*VLOOKUP(F848,Back_Calculations!$D$7:$E$13,2,FALSE),0)</f>
        <v>0</v>
      </c>
    </row>
    <row r="849" spans="1:8">
      <c r="A849" s="316"/>
      <c r="H849" s="358">
        <f>IFERROR(C849*VLOOKUP(F849,Back_Calculations!$D$7:$E$13,2,FALSE),0)</f>
        <v>0</v>
      </c>
    </row>
    <row r="850" spans="1:8">
      <c r="A850" s="316"/>
      <c r="H850" s="358">
        <f>IFERROR(C850*VLOOKUP(F850,Back_Calculations!$D$7:$E$13,2,FALSE),0)</f>
        <v>0</v>
      </c>
    </row>
    <row r="851" spans="1:8">
      <c r="A851" s="316"/>
      <c r="H851" s="358">
        <f>IFERROR(C851*VLOOKUP(F851,Back_Calculations!$D$7:$E$13,2,FALSE),0)</f>
        <v>0</v>
      </c>
    </row>
    <row r="852" spans="1:8">
      <c r="A852" s="316"/>
      <c r="H852" s="358">
        <f>IFERROR(C852*VLOOKUP(F852,Back_Calculations!$D$7:$E$13,2,FALSE),0)</f>
        <v>0</v>
      </c>
    </row>
    <row r="853" spans="1:8">
      <c r="A853" s="316"/>
      <c r="H853" s="358">
        <f>IFERROR(C853*VLOOKUP(F853,Back_Calculations!$D$7:$E$13,2,FALSE),0)</f>
        <v>0</v>
      </c>
    </row>
    <row r="854" spans="1:8">
      <c r="A854" s="316"/>
      <c r="H854" s="358">
        <f>IFERROR(C854*VLOOKUP(F854,Back_Calculations!$D$7:$E$13,2,FALSE),0)</f>
        <v>0</v>
      </c>
    </row>
    <row r="855" spans="1:8">
      <c r="A855" s="316"/>
      <c r="H855" s="358">
        <f>IFERROR(C855*VLOOKUP(F855,Back_Calculations!$D$7:$E$13,2,FALSE),0)</f>
        <v>0</v>
      </c>
    </row>
    <row r="856" spans="1:8">
      <c r="A856" s="316"/>
      <c r="H856" s="358">
        <f>IFERROR(C856*VLOOKUP(F856,Back_Calculations!$D$7:$E$13,2,FALSE),0)</f>
        <v>0</v>
      </c>
    </row>
    <row r="857" spans="1:8">
      <c r="A857" s="316"/>
      <c r="H857" s="358">
        <f>IFERROR(C857*VLOOKUP(F857,Back_Calculations!$D$7:$E$13,2,FALSE),0)</f>
        <v>0</v>
      </c>
    </row>
    <row r="858" spans="1:8">
      <c r="A858" s="316"/>
      <c r="H858" s="358">
        <f>IFERROR(C858*VLOOKUP(F858,Back_Calculations!$D$7:$E$13,2,FALSE),0)</f>
        <v>0</v>
      </c>
    </row>
    <row r="859" spans="1:8">
      <c r="A859" s="316"/>
      <c r="H859" s="358">
        <f>IFERROR(C859*VLOOKUP(F859,Back_Calculations!$D$7:$E$13,2,FALSE),0)</f>
        <v>0</v>
      </c>
    </row>
    <row r="860" spans="1:8">
      <c r="A860" s="316"/>
      <c r="H860" s="358">
        <f>IFERROR(C860*VLOOKUP(F860,Back_Calculations!$D$7:$E$13,2,FALSE),0)</f>
        <v>0</v>
      </c>
    </row>
    <row r="861" spans="1:8">
      <c r="A861" s="316"/>
      <c r="H861" s="358">
        <f>IFERROR(C861*VLOOKUP(F861,Back_Calculations!$D$7:$E$13,2,FALSE),0)</f>
        <v>0</v>
      </c>
    </row>
    <row r="862" spans="1:8">
      <c r="A862" s="316"/>
      <c r="H862" s="358">
        <f>IFERROR(C862*VLOOKUP(F862,Back_Calculations!$D$7:$E$13,2,FALSE),0)</f>
        <v>0</v>
      </c>
    </row>
    <row r="863" spans="1:8">
      <c r="A863" s="316"/>
      <c r="H863" s="358">
        <f>IFERROR(C863*VLOOKUP(F863,Back_Calculations!$D$7:$E$13,2,FALSE),0)</f>
        <v>0</v>
      </c>
    </row>
    <row r="864" spans="1:8">
      <c r="A864" s="316"/>
      <c r="H864" s="358">
        <f>IFERROR(C864*VLOOKUP(F864,Back_Calculations!$D$7:$E$13,2,FALSE),0)</f>
        <v>0</v>
      </c>
    </row>
    <row r="865" spans="1:8">
      <c r="A865" s="316"/>
      <c r="H865" s="358">
        <f>IFERROR(C865*VLOOKUP(F865,Back_Calculations!$D$7:$E$13,2,FALSE),0)</f>
        <v>0</v>
      </c>
    </row>
    <row r="866" spans="1:8">
      <c r="A866" s="316"/>
      <c r="H866" s="358">
        <f>IFERROR(C866*VLOOKUP(F866,Back_Calculations!$D$7:$E$13,2,FALSE),0)</f>
        <v>0</v>
      </c>
    </row>
    <row r="867" spans="1:8">
      <c r="A867" s="316"/>
      <c r="H867" s="358">
        <f>IFERROR(C867*VLOOKUP(F867,Back_Calculations!$D$7:$E$13,2,FALSE),0)</f>
        <v>0</v>
      </c>
    </row>
    <row r="868" spans="1:8">
      <c r="A868" s="316"/>
      <c r="H868" s="358">
        <f>IFERROR(C868*VLOOKUP(F868,Back_Calculations!$D$7:$E$13,2,FALSE),0)</f>
        <v>0</v>
      </c>
    </row>
    <row r="869" spans="1:8">
      <c r="A869" s="316"/>
      <c r="H869" s="358">
        <f>IFERROR(C869*VLOOKUP(F869,Back_Calculations!$D$7:$E$13,2,FALSE),0)</f>
        <v>0</v>
      </c>
    </row>
    <row r="870" spans="1:8">
      <c r="A870" s="316"/>
      <c r="H870" s="358">
        <f>IFERROR(C870*VLOOKUP(F870,Back_Calculations!$D$7:$E$13,2,FALSE),0)</f>
        <v>0</v>
      </c>
    </row>
    <row r="871" spans="1:8">
      <c r="A871" s="316"/>
      <c r="H871" s="358">
        <f>IFERROR(C871*VLOOKUP(F871,Back_Calculations!$D$7:$E$13,2,FALSE),0)</f>
        <v>0</v>
      </c>
    </row>
    <row r="872" spans="1:8">
      <c r="A872" s="316"/>
      <c r="H872" s="358">
        <f>IFERROR(C872*VLOOKUP(F872,Back_Calculations!$D$7:$E$13,2,FALSE),0)</f>
        <v>0</v>
      </c>
    </row>
    <row r="873" spans="1:8">
      <c r="A873" s="316"/>
      <c r="H873" s="358">
        <f>IFERROR(C873*VLOOKUP(F873,Back_Calculations!$D$7:$E$13,2,FALSE),0)</f>
        <v>0</v>
      </c>
    </row>
    <row r="874" spans="1:8">
      <c r="A874" s="316"/>
      <c r="H874" s="358">
        <f>IFERROR(C874*VLOOKUP(F874,Back_Calculations!$D$7:$E$13,2,FALSE),0)</f>
        <v>0</v>
      </c>
    </row>
    <row r="875" spans="1:8">
      <c r="A875" s="316"/>
      <c r="H875" s="358">
        <f>IFERROR(C875*VLOOKUP(F875,Back_Calculations!$D$7:$E$13,2,FALSE),0)</f>
        <v>0</v>
      </c>
    </row>
    <row r="876" spans="1:8">
      <c r="A876" s="316"/>
      <c r="H876" s="358">
        <f>IFERROR(C876*VLOOKUP(F876,Back_Calculations!$D$7:$E$13,2,FALSE),0)</f>
        <v>0</v>
      </c>
    </row>
    <row r="877" spans="1:8">
      <c r="A877" s="316"/>
      <c r="H877" s="358">
        <f>IFERROR(C877*VLOOKUP(F877,Back_Calculations!$D$7:$E$13,2,FALSE),0)</f>
        <v>0</v>
      </c>
    </row>
    <row r="878" spans="1:8">
      <c r="A878" s="316"/>
      <c r="H878" s="358">
        <f>IFERROR(C878*VLOOKUP(F878,Back_Calculations!$D$7:$E$13,2,FALSE),0)</f>
        <v>0</v>
      </c>
    </row>
    <row r="879" spans="1:8">
      <c r="A879" s="316"/>
      <c r="H879" s="358">
        <f>IFERROR(C879*VLOOKUP(F879,Back_Calculations!$D$7:$E$13,2,FALSE),0)</f>
        <v>0</v>
      </c>
    </row>
    <row r="880" spans="1:8">
      <c r="A880" s="316"/>
      <c r="H880" s="358">
        <f>IFERROR(C880*VLOOKUP(F880,Back_Calculations!$D$7:$E$13,2,FALSE),0)</f>
        <v>0</v>
      </c>
    </row>
    <row r="881" spans="1:8">
      <c r="A881" s="316"/>
      <c r="H881" s="358">
        <f>IFERROR(C881*VLOOKUP(F881,Back_Calculations!$D$7:$E$13,2,FALSE),0)</f>
        <v>0</v>
      </c>
    </row>
    <row r="882" spans="1:8">
      <c r="A882" s="316"/>
      <c r="H882" s="358">
        <f>IFERROR(C882*VLOOKUP(F882,Back_Calculations!$D$7:$E$13,2,FALSE),0)</f>
        <v>0</v>
      </c>
    </row>
    <row r="883" spans="1:8">
      <c r="A883" s="316"/>
      <c r="H883" s="358">
        <f>IFERROR(C883*VLOOKUP(F883,Back_Calculations!$D$7:$E$13,2,FALSE),0)</f>
        <v>0</v>
      </c>
    </row>
    <row r="884" spans="1:8">
      <c r="A884" s="316"/>
      <c r="H884" s="358">
        <f>IFERROR(C884*VLOOKUP(F884,Back_Calculations!$D$7:$E$13,2,FALSE),0)</f>
        <v>0</v>
      </c>
    </row>
    <row r="885" spans="1:8">
      <c r="A885" s="316"/>
      <c r="H885" s="358">
        <f>IFERROR(C885*VLOOKUP(F885,Back_Calculations!$D$7:$E$13,2,FALSE),0)</f>
        <v>0</v>
      </c>
    </row>
    <row r="886" spans="1:8">
      <c r="A886" s="316"/>
      <c r="H886" s="358">
        <f>IFERROR(C886*VLOOKUP(F886,Back_Calculations!$D$7:$E$13,2,FALSE),0)</f>
        <v>0</v>
      </c>
    </row>
    <row r="887" spans="1:8">
      <c r="A887" s="316"/>
      <c r="H887" s="358">
        <f>IFERROR(C887*VLOOKUP(F887,Back_Calculations!$D$7:$E$13,2,FALSE),0)</f>
        <v>0</v>
      </c>
    </row>
    <row r="888" spans="1:8">
      <c r="A888" s="316"/>
      <c r="H888" s="358">
        <f>IFERROR(C888*VLOOKUP(F888,Back_Calculations!$D$7:$E$13,2,FALSE),0)</f>
        <v>0</v>
      </c>
    </row>
    <row r="889" spans="1:8">
      <c r="A889" s="316"/>
      <c r="H889" s="358">
        <f>IFERROR(C889*VLOOKUP(F889,Back_Calculations!$D$7:$E$13,2,FALSE),0)</f>
        <v>0</v>
      </c>
    </row>
    <row r="890" spans="1:8">
      <c r="A890" s="316"/>
      <c r="H890" s="358">
        <f>IFERROR(C890*VLOOKUP(F890,Back_Calculations!$D$7:$E$13,2,FALSE),0)</f>
        <v>0</v>
      </c>
    </row>
    <row r="891" spans="1:8">
      <c r="A891" s="316"/>
      <c r="H891" s="358">
        <f>IFERROR(C891*VLOOKUP(F891,Back_Calculations!$D$7:$E$13,2,FALSE),0)</f>
        <v>0</v>
      </c>
    </row>
    <row r="892" spans="1:8">
      <c r="A892" s="316"/>
      <c r="H892" s="358">
        <f>IFERROR(C892*VLOOKUP(F892,Back_Calculations!$D$7:$E$13,2,FALSE),0)</f>
        <v>0</v>
      </c>
    </row>
    <row r="893" spans="1:8">
      <c r="A893" s="316"/>
      <c r="H893" s="358">
        <f>IFERROR(C893*VLOOKUP(F893,Back_Calculations!$D$7:$E$13,2,FALSE),0)</f>
        <v>0</v>
      </c>
    </row>
    <row r="894" spans="1:8">
      <c r="A894" s="316"/>
      <c r="H894" s="358">
        <f>IFERROR(C894*VLOOKUP(F894,Back_Calculations!$D$7:$E$13,2,FALSE),0)</f>
        <v>0</v>
      </c>
    </row>
    <row r="895" spans="1:8">
      <c r="A895" s="316"/>
      <c r="H895" s="358">
        <f>IFERROR(C895*VLOOKUP(F895,Back_Calculations!$D$7:$E$13,2,FALSE),0)</f>
        <v>0</v>
      </c>
    </row>
    <row r="896" spans="1:8">
      <c r="A896" s="316"/>
      <c r="H896" s="358">
        <f>IFERROR(C896*VLOOKUP(F896,Back_Calculations!$D$7:$E$13,2,FALSE),0)</f>
        <v>0</v>
      </c>
    </row>
    <row r="897" spans="1:8">
      <c r="A897" s="316"/>
      <c r="H897" s="358">
        <f>IFERROR(C897*VLOOKUP(F897,Back_Calculations!$D$7:$E$13,2,FALSE),0)</f>
        <v>0</v>
      </c>
    </row>
    <row r="898" spans="1:8">
      <c r="A898" s="316"/>
      <c r="H898" s="358">
        <f>IFERROR(C898*VLOOKUP(F898,Back_Calculations!$D$7:$E$13,2,FALSE),0)</f>
        <v>0</v>
      </c>
    </row>
    <row r="899" spans="1:8">
      <c r="A899" s="316"/>
      <c r="H899" s="358">
        <f>IFERROR(C899*VLOOKUP(F899,Back_Calculations!$D$7:$E$13,2,FALSE),0)</f>
        <v>0</v>
      </c>
    </row>
    <row r="900" spans="1:8">
      <c r="A900" s="316"/>
      <c r="H900" s="358">
        <f>IFERROR(C900*VLOOKUP(F900,Back_Calculations!$D$7:$E$13,2,FALSE),0)</f>
        <v>0</v>
      </c>
    </row>
    <row r="901" spans="1:8">
      <c r="A901" s="316"/>
      <c r="H901" s="358">
        <f>IFERROR(C901*VLOOKUP(F901,Back_Calculations!$D$7:$E$13,2,FALSE),0)</f>
        <v>0</v>
      </c>
    </row>
    <row r="902" spans="1:8">
      <c r="A902" s="316"/>
      <c r="H902" s="358">
        <f>IFERROR(C902*VLOOKUP(F902,Back_Calculations!$D$7:$E$13,2,FALSE),0)</f>
        <v>0</v>
      </c>
    </row>
    <row r="903" spans="1:8">
      <c r="A903" s="316"/>
      <c r="H903" s="358">
        <f>IFERROR(C903*VLOOKUP(F903,Back_Calculations!$D$7:$E$13,2,FALSE),0)</f>
        <v>0</v>
      </c>
    </row>
    <row r="904" spans="1:8">
      <c r="A904" s="316"/>
      <c r="H904" s="358">
        <f>IFERROR(C904*VLOOKUP(F904,Back_Calculations!$D$7:$E$13,2,FALSE),0)</f>
        <v>0</v>
      </c>
    </row>
    <row r="905" spans="1:8">
      <c r="A905" s="316"/>
      <c r="H905" s="358">
        <f>IFERROR(C905*VLOOKUP(F905,Back_Calculations!$D$7:$E$13,2,FALSE),0)</f>
        <v>0</v>
      </c>
    </row>
    <row r="906" spans="1:8">
      <c r="A906" s="316"/>
      <c r="H906" s="358">
        <f>IFERROR(C906*VLOOKUP(F906,Back_Calculations!$D$7:$E$13,2,FALSE),0)</f>
        <v>0</v>
      </c>
    </row>
    <row r="907" spans="1:8">
      <c r="A907" s="316"/>
      <c r="H907" s="358">
        <f>IFERROR(C907*VLOOKUP(F907,Back_Calculations!$D$7:$E$13,2,FALSE),0)</f>
        <v>0</v>
      </c>
    </row>
    <row r="908" spans="1:8">
      <c r="A908" s="316"/>
      <c r="H908" s="358">
        <f>IFERROR(C908*VLOOKUP(F908,Back_Calculations!$D$7:$E$13,2,FALSE),0)</f>
        <v>0</v>
      </c>
    </row>
    <row r="909" spans="1:8">
      <c r="A909" s="316"/>
      <c r="H909" s="358">
        <f>IFERROR(C909*VLOOKUP(F909,Back_Calculations!$D$7:$E$13,2,FALSE),0)</f>
        <v>0</v>
      </c>
    </row>
    <row r="910" spans="1:8">
      <c r="A910" s="316"/>
      <c r="H910" s="358">
        <f>IFERROR(C910*VLOOKUP(F910,Back_Calculations!$D$7:$E$13,2,FALSE),0)</f>
        <v>0</v>
      </c>
    </row>
    <row r="911" spans="1:8">
      <c r="A911" s="316"/>
      <c r="H911" s="358">
        <f>IFERROR(C911*VLOOKUP(F911,Back_Calculations!$D$7:$E$13,2,FALSE),0)</f>
        <v>0</v>
      </c>
    </row>
    <row r="912" spans="1:8">
      <c r="A912" s="316"/>
      <c r="H912" s="358">
        <f>IFERROR(C912*VLOOKUP(F912,Back_Calculations!$D$7:$E$13,2,FALSE),0)</f>
        <v>0</v>
      </c>
    </row>
    <row r="913" spans="1:8">
      <c r="A913" s="316"/>
      <c r="H913" s="358">
        <f>IFERROR(C913*VLOOKUP(F913,Back_Calculations!$D$7:$E$13,2,FALSE),0)</f>
        <v>0</v>
      </c>
    </row>
    <row r="914" spans="1:8">
      <c r="A914" s="316"/>
      <c r="H914" s="358">
        <f>IFERROR(C914*VLOOKUP(F914,Back_Calculations!$D$7:$E$13,2,FALSE),0)</f>
        <v>0</v>
      </c>
    </row>
    <row r="915" spans="1:8">
      <c r="A915" s="316"/>
      <c r="H915" s="358">
        <f>IFERROR(C915*VLOOKUP(F915,Back_Calculations!$D$7:$E$13,2,FALSE),0)</f>
        <v>0</v>
      </c>
    </row>
    <row r="916" spans="1:8">
      <c r="A916" s="316"/>
      <c r="H916" s="358">
        <f>IFERROR(C916*VLOOKUP(F916,Back_Calculations!$D$7:$E$13,2,FALSE),0)</f>
        <v>0</v>
      </c>
    </row>
    <row r="917" spans="1:8">
      <c r="A917" s="316"/>
      <c r="H917" s="358">
        <f>IFERROR(C917*VLOOKUP(F917,Back_Calculations!$D$7:$E$13,2,FALSE),0)</f>
        <v>0</v>
      </c>
    </row>
    <row r="918" spans="1:8">
      <c r="A918" s="316"/>
      <c r="H918" s="358">
        <f>IFERROR(C918*VLOOKUP(F918,Back_Calculations!$D$7:$E$13,2,FALSE),0)</f>
        <v>0</v>
      </c>
    </row>
    <row r="919" spans="1:8">
      <c r="A919" s="316"/>
      <c r="H919" s="358">
        <f>IFERROR(C919*VLOOKUP(F919,Back_Calculations!$D$7:$E$13,2,FALSE),0)</f>
        <v>0</v>
      </c>
    </row>
    <row r="920" spans="1:8">
      <c r="A920" s="316"/>
      <c r="H920" s="358">
        <f>IFERROR(C920*VLOOKUP(F920,Back_Calculations!$D$7:$E$13,2,FALSE),0)</f>
        <v>0</v>
      </c>
    </row>
    <row r="921" spans="1:8">
      <c r="A921" s="316"/>
      <c r="H921" s="358">
        <f>IFERROR(C921*VLOOKUP(F921,Back_Calculations!$D$7:$E$13,2,FALSE),0)</f>
        <v>0</v>
      </c>
    </row>
    <row r="922" spans="1:8">
      <c r="A922" s="316"/>
      <c r="H922" s="358">
        <f>IFERROR(C922*VLOOKUP(F922,Back_Calculations!$D$7:$E$13,2,FALSE),0)</f>
        <v>0</v>
      </c>
    </row>
    <row r="923" spans="1:8">
      <c r="A923" s="316"/>
      <c r="H923" s="358">
        <f>IFERROR(C923*VLOOKUP(F923,Back_Calculations!$D$7:$E$13,2,FALSE),0)</f>
        <v>0</v>
      </c>
    </row>
    <row r="924" spans="1:8">
      <c r="A924" s="316"/>
      <c r="H924" s="358">
        <f>IFERROR(C924*VLOOKUP(F924,Back_Calculations!$D$7:$E$13,2,FALSE),0)</f>
        <v>0</v>
      </c>
    </row>
    <row r="925" spans="1:8">
      <c r="A925" s="316"/>
      <c r="H925" s="358">
        <f>IFERROR(C925*VLOOKUP(F925,Back_Calculations!$D$7:$E$13,2,FALSE),0)</f>
        <v>0</v>
      </c>
    </row>
    <row r="926" spans="1:8">
      <c r="A926" s="316"/>
      <c r="H926" s="358">
        <f>IFERROR(C926*VLOOKUP(F926,Back_Calculations!$D$7:$E$13,2,FALSE),0)</f>
        <v>0</v>
      </c>
    </row>
    <row r="927" spans="1:8">
      <c r="A927" s="316"/>
      <c r="H927" s="358">
        <f>IFERROR(C927*VLOOKUP(F927,Back_Calculations!$D$7:$E$13,2,FALSE),0)</f>
        <v>0</v>
      </c>
    </row>
    <row r="928" spans="1:8">
      <c r="A928" s="316"/>
      <c r="H928" s="358">
        <f>IFERROR(C928*VLOOKUP(F928,Back_Calculations!$D$7:$E$13,2,FALSE),0)</f>
        <v>0</v>
      </c>
    </row>
    <row r="929" spans="1:8">
      <c r="A929" s="316"/>
      <c r="H929" s="358">
        <f>IFERROR(C929*VLOOKUP(F929,Back_Calculations!$D$7:$E$13,2,FALSE),0)</f>
        <v>0</v>
      </c>
    </row>
    <row r="930" spans="1:8">
      <c r="A930" s="316"/>
      <c r="H930" s="358">
        <f>IFERROR(C930*VLOOKUP(F930,Back_Calculations!$D$7:$E$13,2,FALSE),0)</f>
        <v>0</v>
      </c>
    </row>
    <row r="931" spans="1:8">
      <c r="A931" s="316"/>
      <c r="H931" s="358">
        <f>IFERROR(C931*VLOOKUP(F931,Back_Calculations!$D$7:$E$13,2,FALSE),0)</f>
        <v>0</v>
      </c>
    </row>
    <row r="932" spans="1:8">
      <c r="A932" s="316"/>
      <c r="H932" s="358">
        <f>IFERROR(C932*VLOOKUP(F932,Back_Calculations!$D$7:$E$13,2,FALSE),0)</f>
        <v>0</v>
      </c>
    </row>
    <row r="933" spans="1:8">
      <c r="A933" s="316"/>
      <c r="H933" s="358">
        <f>IFERROR(C933*VLOOKUP(F933,Back_Calculations!$D$7:$E$13,2,FALSE),0)</f>
        <v>0</v>
      </c>
    </row>
    <row r="934" spans="1:8">
      <c r="A934" s="316"/>
      <c r="H934" s="358">
        <f>IFERROR(C934*VLOOKUP(F934,Back_Calculations!$D$7:$E$13,2,FALSE),0)</f>
        <v>0</v>
      </c>
    </row>
    <row r="935" spans="1:8">
      <c r="A935" s="316"/>
      <c r="H935" s="358">
        <f>IFERROR(C935*VLOOKUP(F935,Back_Calculations!$D$7:$E$13,2,FALSE),0)</f>
        <v>0</v>
      </c>
    </row>
    <row r="936" spans="1:8">
      <c r="A936" s="316"/>
      <c r="H936" s="358">
        <f>IFERROR(C936*VLOOKUP(F936,Back_Calculations!$D$7:$E$13,2,FALSE),0)</f>
        <v>0</v>
      </c>
    </row>
    <row r="937" spans="1:8">
      <c r="A937" s="316"/>
      <c r="H937" s="358">
        <f>IFERROR(C937*VLOOKUP(F937,Back_Calculations!$D$7:$E$13,2,FALSE),0)</f>
        <v>0</v>
      </c>
    </row>
    <row r="938" spans="1:8">
      <c r="A938" s="316"/>
      <c r="H938" s="358">
        <f>IFERROR(C938*VLOOKUP(F938,Back_Calculations!$D$7:$E$13,2,FALSE),0)</f>
        <v>0</v>
      </c>
    </row>
    <row r="939" spans="1:8">
      <c r="A939" s="316"/>
      <c r="H939" s="358">
        <f>IFERROR(C939*VLOOKUP(F939,Back_Calculations!$D$7:$E$13,2,FALSE),0)</f>
        <v>0</v>
      </c>
    </row>
    <row r="940" spans="1:8">
      <c r="A940" s="316"/>
      <c r="H940" s="358">
        <f>IFERROR(C940*VLOOKUP(F940,Back_Calculations!$D$7:$E$13,2,FALSE),0)</f>
        <v>0</v>
      </c>
    </row>
    <row r="941" spans="1:8">
      <c r="A941" s="316"/>
      <c r="H941" s="358">
        <f>IFERROR(C941*VLOOKUP(F941,Back_Calculations!$D$7:$E$13,2,FALSE),0)</f>
        <v>0</v>
      </c>
    </row>
    <row r="942" spans="1:8">
      <c r="A942" s="316"/>
      <c r="H942" s="358">
        <f>IFERROR(C942*VLOOKUP(F942,Back_Calculations!$D$7:$E$13,2,FALSE),0)</f>
        <v>0</v>
      </c>
    </row>
    <row r="943" spans="1:8">
      <c r="A943" s="316"/>
      <c r="H943" s="358">
        <f>IFERROR(C943*VLOOKUP(F943,Back_Calculations!$D$7:$E$13,2,FALSE),0)</f>
        <v>0</v>
      </c>
    </row>
    <row r="944" spans="1:8">
      <c r="A944" s="316"/>
      <c r="H944" s="358">
        <f>IFERROR(C944*VLOOKUP(F944,Back_Calculations!$D$7:$E$13,2,FALSE),0)</f>
        <v>0</v>
      </c>
    </row>
    <row r="945" spans="1:8">
      <c r="A945" s="316"/>
      <c r="H945" s="358">
        <f>IFERROR(C945*VLOOKUP(F945,Back_Calculations!$D$7:$E$13,2,FALSE),0)</f>
        <v>0</v>
      </c>
    </row>
    <row r="946" spans="1:8">
      <c r="A946" s="316"/>
      <c r="H946" s="358">
        <f>IFERROR(C946*VLOOKUP(F946,Back_Calculations!$D$7:$E$13,2,FALSE),0)</f>
        <v>0</v>
      </c>
    </row>
    <row r="947" spans="1:8">
      <c r="A947" s="316"/>
      <c r="H947" s="358">
        <f>IFERROR(C947*VLOOKUP(F947,Back_Calculations!$D$7:$E$13,2,FALSE),0)</f>
        <v>0</v>
      </c>
    </row>
    <row r="948" spans="1:8">
      <c r="A948" s="316"/>
      <c r="H948" s="358">
        <f>IFERROR(C948*VLOOKUP(F948,Back_Calculations!$D$7:$E$13,2,FALSE),0)</f>
        <v>0</v>
      </c>
    </row>
    <row r="949" spans="1:8">
      <c r="A949" s="316"/>
      <c r="H949" s="358">
        <f>IFERROR(C949*VLOOKUP(F949,Back_Calculations!$D$7:$E$13,2,FALSE),0)</f>
        <v>0</v>
      </c>
    </row>
    <row r="950" spans="1:8">
      <c r="A950" s="316"/>
      <c r="H950" s="358">
        <f>IFERROR(C950*VLOOKUP(F950,Back_Calculations!$D$7:$E$13,2,FALSE),0)</f>
        <v>0</v>
      </c>
    </row>
    <row r="951" spans="1:8">
      <c r="A951" s="316"/>
      <c r="H951" s="358">
        <f>IFERROR(C951*VLOOKUP(F951,Back_Calculations!$D$7:$E$13,2,FALSE),0)</f>
        <v>0</v>
      </c>
    </row>
    <row r="952" spans="1:8">
      <c r="A952" s="316"/>
      <c r="H952" s="358">
        <f>IFERROR(C952*VLOOKUP(F952,Back_Calculations!$D$7:$E$13,2,FALSE),0)</f>
        <v>0</v>
      </c>
    </row>
    <row r="953" spans="1:8">
      <c r="A953" s="316"/>
      <c r="H953" s="358">
        <f>IFERROR(C953*VLOOKUP(F953,Back_Calculations!$D$7:$E$13,2,FALSE),0)</f>
        <v>0</v>
      </c>
    </row>
    <row r="954" spans="1:8">
      <c r="A954" s="316"/>
      <c r="H954" s="358">
        <f>IFERROR(C954*VLOOKUP(F954,Back_Calculations!$D$7:$E$13,2,FALSE),0)</f>
        <v>0</v>
      </c>
    </row>
    <row r="955" spans="1:8">
      <c r="A955" s="316"/>
      <c r="H955" s="358">
        <f>IFERROR(C955*VLOOKUP(F955,Back_Calculations!$D$7:$E$13,2,FALSE),0)</f>
        <v>0</v>
      </c>
    </row>
    <row r="956" spans="1:8">
      <c r="A956" s="316"/>
      <c r="H956" s="358">
        <f>IFERROR(C956*VLOOKUP(F956,Back_Calculations!$D$7:$E$13,2,FALSE),0)</f>
        <v>0</v>
      </c>
    </row>
    <row r="957" spans="1:8">
      <c r="A957" s="316"/>
      <c r="H957" s="358">
        <f>IFERROR(C957*VLOOKUP(F957,Back_Calculations!$D$7:$E$13,2,FALSE),0)</f>
        <v>0</v>
      </c>
    </row>
    <row r="958" spans="1:8">
      <c r="A958" s="316"/>
      <c r="H958" s="358">
        <f>IFERROR(C958*VLOOKUP(F958,Back_Calculations!$D$7:$E$13,2,FALSE),0)</f>
        <v>0</v>
      </c>
    </row>
    <row r="959" spans="1:8">
      <c r="A959" s="316"/>
      <c r="H959" s="358">
        <f>IFERROR(C959*VLOOKUP(F959,Back_Calculations!$D$7:$E$13,2,FALSE),0)</f>
        <v>0</v>
      </c>
    </row>
    <row r="960" spans="1:8">
      <c r="A960" s="316"/>
      <c r="H960" s="358">
        <f>IFERROR(C960*VLOOKUP(F960,Back_Calculations!$D$7:$E$13,2,FALSE),0)</f>
        <v>0</v>
      </c>
    </row>
    <row r="961" spans="1:8">
      <c r="A961" s="316"/>
      <c r="H961" s="358">
        <f>IFERROR(C961*VLOOKUP(F961,Back_Calculations!$D$7:$E$13,2,FALSE),0)</f>
        <v>0</v>
      </c>
    </row>
    <row r="962" spans="1:8">
      <c r="A962" s="316"/>
      <c r="H962" s="358">
        <f>IFERROR(C962*VLOOKUP(F962,Back_Calculations!$D$7:$E$13,2,FALSE),0)</f>
        <v>0</v>
      </c>
    </row>
    <row r="963" spans="1:8">
      <c r="A963" s="316"/>
      <c r="H963" s="358">
        <f>IFERROR(C963*VLOOKUP(F963,Back_Calculations!$D$7:$E$13,2,FALSE),0)</f>
        <v>0</v>
      </c>
    </row>
    <row r="964" spans="1:8">
      <c r="A964" s="316"/>
      <c r="H964" s="358">
        <f>IFERROR(C964*VLOOKUP(F964,Back_Calculations!$D$7:$E$13,2,FALSE),0)</f>
        <v>0</v>
      </c>
    </row>
    <row r="965" spans="1:8">
      <c r="A965" s="316"/>
      <c r="H965" s="358">
        <f>IFERROR(C965*VLOOKUP(F965,Back_Calculations!$D$7:$E$13,2,FALSE),0)</f>
        <v>0</v>
      </c>
    </row>
    <row r="966" spans="1:8">
      <c r="A966" s="316"/>
      <c r="H966" s="358">
        <f>IFERROR(C966*VLOOKUP(F966,Back_Calculations!$D$7:$E$13,2,FALSE),0)</f>
        <v>0</v>
      </c>
    </row>
    <row r="967" spans="1:8">
      <c r="A967" s="316"/>
      <c r="H967" s="358">
        <f>IFERROR(C967*VLOOKUP(F967,Back_Calculations!$D$7:$E$13,2,FALSE),0)</f>
        <v>0</v>
      </c>
    </row>
    <row r="968" spans="1:8">
      <c r="A968" s="316"/>
      <c r="H968" s="358">
        <f>IFERROR(C968*VLOOKUP(F968,Back_Calculations!$D$7:$E$13,2,FALSE),0)</f>
        <v>0</v>
      </c>
    </row>
    <row r="969" spans="1:8">
      <c r="A969" s="316"/>
      <c r="H969" s="358">
        <f>IFERROR(C969*VLOOKUP(F969,Back_Calculations!$D$7:$E$13,2,FALSE),0)</f>
        <v>0</v>
      </c>
    </row>
    <row r="970" spans="1:8">
      <c r="A970" s="316"/>
      <c r="H970" s="358">
        <f>IFERROR(C970*VLOOKUP(F970,Back_Calculations!$D$7:$E$13,2,FALSE),0)</f>
        <v>0</v>
      </c>
    </row>
    <row r="971" spans="1:8">
      <c r="A971" s="316"/>
      <c r="H971" s="358">
        <f>IFERROR(C971*VLOOKUP(F971,Back_Calculations!$D$7:$E$13,2,FALSE),0)</f>
        <v>0</v>
      </c>
    </row>
    <row r="972" spans="1:8">
      <c r="A972" s="316"/>
      <c r="H972" s="358">
        <f>IFERROR(C972*VLOOKUP(F972,Back_Calculations!$D$7:$E$13,2,FALSE),0)</f>
        <v>0</v>
      </c>
    </row>
    <row r="973" spans="1:8">
      <c r="A973" s="316"/>
      <c r="H973" s="358">
        <f>IFERROR(C973*VLOOKUP(F973,Back_Calculations!$D$7:$E$13,2,FALSE),0)</f>
        <v>0</v>
      </c>
    </row>
    <row r="974" spans="1:8">
      <c r="A974" s="316"/>
      <c r="H974" s="358">
        <f>IFERROR(C974*VLOOKUP(F974,Back_Calculations!$D$7:$E$13,2,FALSE),0)</f>
        <v>0</v>
      </c>
    </row>
    <row r="975" spans="1:8">
      <c r="A975" s="316"/>
      <c r="H975" s="358">
        <f>IFERROR(C975*VLOOKUP(F975,Back_Calculations!$D$7:$E$13,2,FALSE),0)</f>
        <v>0</v>
      </c>
    </row>
    <row r="976" spans="1:8">
      <c r="A976" s="316"/>
      <c r="H976" s="358">
        <f>IFERROR(C976*VLOOKUP(F976,Back_Calculations!$D$7:$E$13,2,FALSE),0)</f>
        <v>0</v>
      </c>
    </row>
    <row r="977" spans="1:8">
      <c r="A977" s="316"/>
      <c r="H977" s="358">
        <f>IFERROR(C977*VLOOKUP(F977,Back_Calculations!$D$7:$E$13,2,FALSE),0)</f>
        <v>0</v>
      </c>
    </row>
    <row r="978" spans="1:8">
      <c r="A978" s="316"/>
      <c r="H978" s="358">
        <f>IFERROR(C978*VLOOKUP(F978,Back_Calculations!$D$7:$E$13,2,FALSE),0)</f>
        <v>0</v>
      </c>
    </row>
    <row r="979" spans="1:8">
      <c r="A979" s="316"/>
      <c r="H979" s="358">
        <f>IFERROR(C979*VLOOKUP(F979,Back_Calculations!$D$7:$E$13,2,FALSE),0)</f>
        <v>0</v>
      </c>
    </row>
    <row r="980" spans="1:8">
      <c r="A980" s="316"/>
      <c r="H980" s="358">
        <f>IFERROR(C980*VLOOKUP(F980,Back_Calculations!$D$7:$E$13,2,FALSE),0)</f>
        <v>0</v>
      </c>
    </row>
    <row r="981" spans="1:8">
      <c r="A981" s="316"/>
      <c r="H981" s="358">
        <f>IFERROR(C981*VLOOKUP(F981,Back_Calculations!$D$7:$E$13,2,FALSE),0)</f>
        <v>0</v>
      </c>
    </row>
    <row r="982" spans="1:8">
      <c r="A982" s="316"/>
      <c r="H982" s="358">
        <f>IFERROR(C982*VLOOKUP(F982,Back_Calculations!$D$7:$E$13,2,FALSE),0)</f>
        <v>0</v>
      </c>
    </row>
    <row r="983" spans="1:8">
      <c r="A983" s="316"/>
      <c r="H983" s="358">
        <f>IFERROR(C983*VLOOKUP(F983,Back_Calculations!$D$7:$E$13,2,FALSE),0)</f>
        <v>0</v>
      </c>
    </row>
    <row r="984" spans="1:8">
      <c r="A984" s="316"/>
      <c r="H984" s="358">
        <f>IFERROR(C984*VLOOKUP(F984,Back_Calculations!$D$7:$E$13,2,FALSE),0)</f>
        <v>0</v>
      </c>
    </row>
    <row r="985" spans="1:8">
      <c r="A985" s="316"/>
      <c r="H985" s="358">
        <f>IFERROR(C985*VLOOKUP(F985,Back_Calculations!$D$7:$E$13,2,FALSE),0)</f>
        <v>0</v>
      </c>
    </row>
    <row r="986" spans="1:8">
      <c r="A986" s="316"/>
      <c r="H986" s="358">
        <f>IFERROR(C986*VLOOKUP(F986,Back_Calculations!$D$7:$E$13,2,FALSE),0)</f>
        <v>0</v>
      </c>
    </row>
    <row r="987" spans="1:8">
      <c r="A987" s="316"/>
      <c r="H987" s="358">
        <f>IFERROR(C987*VLOOKUP(F987,Back_Calculations!$D$7:$E$13,2,FALSE),0)</f>
        <v>0</v>
      </c>
    </row>
    <row r="988" spans="1:8">
      <c r="A988" s="316"/>
      <c r="H988" s="358">
        <f>IFERROR(C988*VLOOKUP(F988,Back_Calculations!$D$7:$E$13,2,FALSE),0)</f>
        <v>0</v>
      </c>
    </row>
    <row r="989" spans="1:8">
      <c r="A989" s="316"/>
      <c r="H989" s="358">
        <f>IFERROR(C989*VLOOKUP(F989,Back_Calculations!$D$7:$E$13,2,FALSE),0)</f>
        <v>0</v>
      </c>
    </row>
    <row r="990" spans="1:8">
      <c r="A990" s="316"/>
      <c r="H990" s="358">
        <f>IFERROR(C990*VLOOKUP(F990,Back_Calculations!$D$7:$E$13,2,FALSE),0)</f>
        <v>0</v>
      </c>
    </row>
  </sheetData>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OFFSET(List!$O$2,0,0,COUNTA(List!$O$2:$O$1048576),1)</xm:f>
          </x14:formula1>
          <xm:sqref>D29:D47 I29:I47 D190:D635 D8:D26 I8:I26 D70:D82 I147:I167 D125:D144 I107:I122 I170:I187 D85:D104 D170:D187 D147:D167 I125:I144 D107:D122 I85:I104 I70:I82 D50:D67 I50:I67 I190:I635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1:U42"/>
  <sheetViews>
    <sheetView showGridLines="0" tabSelected="1" topLeftCell="G2" zoomScaleNormal="100" workbookViewId="0">
      <selection activeCell="N12" sqref="N12"/>
    </sheetView>
  </sheetViews>
  <sheetFormatPr baseColWidth="10" defaultColWidth="8.77734375" defaultRowHeight="14.4"/>
  <cols>
    <col min="1" max="1" width="4.21875" style="7" customWidth="1"/>
    <col min="2" max="2" width="25.77734375" style="7" customWidth="1"/>
    <col min="3" max="3" width="25.88671875" style="7" bestFit="1" customWidth="1"/>
    <col min="4" max="4" width="23.5546875" style="7" bestFit="1" customWidth="1"/>
    <col min="5" max="5" width="5" style="7" customWidth="1"/>
    <col min="6" max="6" width="15.77734375" style="7" bestFit="1" customWidth="1"/>
    <col min="7" max="7" width="14.77734375" style="7" customWidth="1"/>
    <col min="8" max="9" width="16.77734375" style="7" customWidth="1"/>
    <col min="10" max="10" width="15" style="7" bestFit="1" customWidth="1"/>
    <col min="11" max="11" width="8.77734375" style="7"/>
    <col min="12" max="15" width="13.21875" style="7" customWidth="1"/>
    <col min="16" max="16" width="13.77734375" style="7" customWidth="1"/>
    <col min="17" max="21" width="13.5546875" style="7" customWidth="1"/>
    <col min="22" max="16384" width="8.77734375" style="7"/>
  </cols>
  <sheetData>
    <row r="1" spans="1:21" s="23" customFormat="1" ht="24" customHeight="1">
      <c r="A1" s="12" t="s">
        <v>795</v>
      </c>
      <c r="J1" s="24"/>
      <c r="K1" s="25"/>
    </row>
    <row r="2" spans="1:21" s="318" customFormat="1" ht="18">
      <c r="A2" s="26" t="str">
        <f>selected_country</f>
        <v>Malawi</v>
      </c>
      <c r="J2" s="319"/>
      <c r="K2" s="320"/>
    </row>
    <row r="3" spans="1:21" customFormat="1" ht="15" thickBot="1">
      <c r="B3" s="193"/>
      <c r="C3" s="45"/>
      <c r="D3" s="45"/>
      <c r="E3" s="45"/>
      <c r="F3" s="194"/>
      <c r="G3" s="194"/>
      <c r="H3" s="194"/>
      <c r="I3" s="194"/>
      <c r="J3" s="194"/>
      <c r="K3" s="45"/>
      <c r="L3" s="195"/>
      <c r="M3" s="195"/>
      <c r="N3" s="195"/>
      <c r="O3" s="195"/>
      <c r="P3" s="195"/>
      <c r="Q3" s="7"/>
      <c r="R3" s="7"/>
      <c r="S3" s="7"/>
      <c r="T3" s="7"/>
      <c r="U3" s="7"/>
    </row>
    <row r="4" spans="1:21" customFormat="1" ht="15" thickBot="1">
      <c r="B4" s="425" t="s">
        <v>942</v>
      </c>
      <c r="C4" s="426"/>
      <c r="D4" s="427"/>
      <c r="E4" s="45"/>
      <c r="F4" s="425" t="s">
        <v>943</v>
      </c>
      <c r="G4" s="426"/>
      <c r="H4" s="426"/>
      <c r="I4" s="426"/>
      <c r="J4" s="427"/>
      <c r="K4" s="45"/>
      <c r="L4" s="428" t="s">
        <v>944</v>
      </c>
      <c r="M4" s="429"/>
      <c r="N4" s="429"/>
      <c r="O4" s="429"/>
      <c r="P4" s="430"/>
      <c r="Q4" s="7"/>
      <c r="R4" s="7"/>
      <c r="S4" s="7"/>
      <c r="T4" s="7"/>
      <c r="U4" s="7"/>
    </row>
    <row r="5" spans="1:21" customFormat="1" ht="15" thickBot="1">
      <c r="B5" s="193"/>
      <c r="C5" s="45"/>
      <c r="D5" s="45"/>
      <c r="E5" s="45"/>
      <c r="F5" s="194">
        <v>3</v>
      </c>
      <c r="G5" s="194">
        <v>4</v>
      </c>
      <c r="H5" s="194">
        <v>5</v>
      </c>
      <c r="I5" s="194">
        <v>6</v>
      </c>
      <c r="J5" s="194">
        <v>7</v>
      </c>
      <c r="K5" s="45"/>
      <c r="L5" s="195">
        <v>2</v>
      </c>
      <c r="M5" s="195">
        <v>3</v>
      </c>
      <c r="N5" s="195">
        <v>4</v>
      </c>
      <c r="O5" s="195">
        <v>5</v>
      </c>
      <c r="P5" s="195">
        <v>6</v>
      </c>
      <c r="Q5" s="7"/>
      <c r="R5" s="7"/>
      <c r="S5" s="7"/>
      <c r="T5" s="7"/>
      <c r="U5" s="7"/>
    </row>
    <row r="6" spans="1:21" customFormat="1" ht="15" thickBot="1">
      <c r="B6" s="196" t="s">
        <v>796</v>
      </c>
      <c r="C6" s="197" t="s">
        <v>939</v>
      </c>
      <c r="D6" s="198" t="str">
        <f>"Enter as % or Amount ("&amp;currency_used&amp;")"</f>
        <v>Enter as % or Amount (MWK)</v>
      </c>
      <c r="E6" s="45"/>
      <c r="F6" s="199">
        <f>baseline_year</f>
        <v>2021</v>
      </c>
      <c r="G6" s="200">
        <f>baseline_year+1</f>
        <v>2022</v>
      </c>
      <c r="H6" s="200">
        <f>G6+1</f>
        <v>2023</v>
      </c>
      <c r="I6" s="200">
        <f>H6+1</f>
        <v>2024</v>
      </c>
      <c r="J6" s="198">
        <f>I6+1</f>
        <v>2025</v>
      </c>
      <c r="K6" s="45"/>
      <c r="L6" s="199">
        <f>baseline_year</f>
        <v>2021</v>
      </c>
      <c r="M6" s="200">
        <f>baseline_year+1</f>
        <v>2022</v>
      </c>
      <c r="N6" s="200">
        <f>M6+1</f>
        <v>2023</v>
      </c>
      <c r="O6" s="200">
        <f>N6+1</f>
        <v>2024</v>
      </c>
      <c r="P6" s="198">
        <f>O6+1</f>
        <v>2025</v>
      </c>
      <c r="Q6" s="7"/>
      <c r="R6" s="7"/>
      <c r="S6" s="7"/>
      <c r="T6" s="7"/>
      <c r="U6" s="7"/>
    </row>
    <row r="7" spans="1:21" customFormat="1">
      <c r="B7" s="49"/>
      <c r="C7" s="49"/>
      <c r="D7" s="49"/>
      <c r="E7" s="45"/>
      <c r="F7" s="45"/>
      <c r="G7" s="45"/>
      <c r="H7" s="45"/>
      <c r="I7" s="45"/>
      <c r="J7" s="45"/>
      <c r="K7" s="45"/>
      <c r="L7" s="45"/>
      <c r="M7" s="45"/>
      <c r="N7" s="45"/>
      <c r="O7" s="45"/>
      <c r="P7" s="45"/>
    </row>
    <row r="8" spans="1:21" customFormat="1">
      <c r="A8">
        <v>1</v>
      </c>
      <c r="B8" s="201" t="s">
        <v>934</v>
      </c>
      <c r="C8" s="202" t="s">
        <v>908</v>
      </c>
      <c r="D8" s="203" t="s">
        <v>937</v>
      </c>
      <c r="E8" s="45"/>
      <c r="F8" s="204">
        <v>1</v>
      </c>
      <c r="G8" s="205">
        <v>0.5</v>
      </c>
      <c r="H8" s="205">
        <v>0</v>
      </c>
      <c r="I8" s="205">
        <v>0</v>
      </c>
      <c r="J8" s="206">
        <v>0</v>
      </c>
      <c r="K8" s="45"/>
      <c r="L8" s="207">
        <f t="shared" ref="L8:L27" si="0">IF($D8="%",F8*VLOOKUP($C8,cost_Inputs_summary_lookup,L$5,FALSE),F8)</f>
        <v>45000000</v>
      </c>
      <c r="M8" s="208">
        <f t="shared" ref="M8:M27" si="1">IF($D8="%",G8*VLOOKUP($C8,cost_Inputs_summary_lookup,M$5,FALSE),G8)</f>
        <v>15750000</v>
      </c>
      <c r="N8" s="208">
        <f t="shared" ref="N8:N27" si="2">IF($D8="%",H8*VLOOKUP($C8,cost_Inputs_summary_lookup,N$5,FALSE),H8)</f>
        <v>0</v>
      </c>
      <c r="O8" s="208">
        <f t="shared" ref="O8:O27" si="3">IF($D8="%",I8*VLOOKUP($C8,cost_Inputs_summary_lookup,O$5,FALSE),I8)</f>
        <v>0</v>
      </c>
      <c r="P8" s="209">
        <f t="shared" ref="P8:P27" si="4">IF($D8="%",J8*VLOOKUP($C8,cost_Inputs_summary_lookup,P$5,FALSE),J8)</f>
        <v>0</v>
      </c>
    </row>
    <row r="9" spans="1:21" customFormat="1">
      <c r="A9">
        <v>2</v>
      </c>
      <c r="B9" s="210" t="s">
        <v>935</v>
      </c>
      <c r="C9" s="211" t="s">
        <v>909</v>
      </c>
      <c r="D9" s="212" t="s">
        <v>937</v>
      </c>
      <c r="E9" s="45"/>
      <c r="F9" s="213">
        <v>1</v>
      </c>
      <c r="G9" s="214">
        <v>0.5</v>
      </c>
      <c r="H9" s="214">
        <v>1</v>
      </c>
      <c r="I9" s="214">
        <v>1</v>
      </c>
      <c r="J9" s="215">
        <v>1</v>
      </c>
      <c r="K9" s="45"/>
      <c r="L9" s="216">
        <f t="shared" si="0"/>
        <v>53750000</v>
      </c>
      <c r="M9" s="217">
        <f t="shared" si="1"/>
        <v>16000000</v>
      </c>
      <c r="N9" s="217">
        <f t="shared" si="2"/>
        <v>32000000</v>
      </c>
      <c r="O9" s="217">
        <f t="shared" si="3"/>
        <v>32000000</v>
      </c>
      <c r="P9" s="218">
        <f t="shared" si="4"/>
        <v>32000000</v>
      </c>
    </row>
    <row r="10" spans="1:21" customFormat="1">
      <c r="A10">
        <v>3</v>
      </c>
      <c r="B10" s="210" t="s">
        <v>936</v>
      </c>
      <c r="C10" s="211" t="s">
        <v>931</v>
      </c>
      <c r="D10" s="212" t="s">
        <v>937</v>
      </c>
      <c r="E10" s="45"/>
      <c r="F10" s="213">
        <v>1</v>
      </c>
      <c r="G10" s="214">
        <v>0</v>
      </c>
      <c r="H10" s="214">
        <v>0</v>
      </c>
      <c r="I10" s="214">
        <v>0</v>
      </c>
      <c r="J10" s="215">
        <v>0</v>
      </c>
      <c r="K10" s="45"/>
      <c r="L10" s="216">
        <f t="shared" si="0"/>
        <v>5900000</v>
      </c>
      <c r="M10" s="217">
        <f t="shared" si="1"/>
        <v>0</v>
      </c>
      <c r="N10" s="217">
        <f t="shared" si="2"/>
        <v>0</v>
      </c>
      <c r="O10" s="217">
        <f t="shared" si="3"/>
        <v>0</v>
      </c>
      <c r="P10" s="218">
        <f t="shared" si="4"/>
        <v>0</v>
      </c>
    </row>
    <row r="11" spans="1:21" customFormat="1">
      <c r="A11">
        <v>4</v>
      </c>
      <c r="B11" s="210" t="s">
        <v>871</v>
      </c>
      <c r="C11" s="219" t="s">
        <v>910</v>
      </c>
      <c r="D11" s="212" t="s">
        <v>937</v>
      </c>
      <c r="E11" s="45"/>
      <c r="F11" s="213">
        <v>0.4</v>
      </c>
      <c r="G11" s="214">
        <v>0.5</v>
      </c>
      <c r="H11" s="214">
        <v>0.7</v>
      </c>
      <c r="I11" s="214">
        <v>0.8</v>
      </c>
      <c r="J11" s="215">
        <v>1</v>
      </c>
      <c r="K11" s="45"/>
      <c r="L11" s="216">
        <f t="shared" si="0"/>
        <v>294184000</v>
      </c>
      <c r="M11" s="217">
        <f t="shared" si="1"/>
        <v>121265000</v>
      </c>
      <c r="N11" s="217">
        <f t="shared" si="2"/>
        <v>40320000</v>
      </c>
      <c r="O11" s="217">
        <f t="shared" si="3"/>
        <v>46080000</v>
      </c>
      <c r="P11" s="218">
        <f t="shared" si="4"/>
        <v>57600000</v>
      </c>
    </row>
    <row r="12" spans="1:21" customFormat="1">
      <c r="A12">
        <v>5</v>
      </c>
      <c r="B12" s="220"/>
      <c r="C12" s="219"/>
      <c r="D12" s="221"/>
      <c r="E12" s="45"/>
      <c r="F12" s="213">
        <v>0</v>
      </c>
      <c r="G12" s="214">
        <v>0</v>
      </c>
      <c r="H12" s="214">
        <v>0</v>
      </c>
      <c r="I12" s="214">
        <v>0</v>
      </c>
      <c r="J12" s="215">
        <v>0</v>
      </c>
      <c r="K12" s="45"/>
      <c r="L12" s="216">
        <f t="shared" si="0"/>
        <v>0</v>
      </c>
      <c r="M12" s="217">
        <f t="shared" si="1"/>
        <v>0</v>
      </c>
      <c r="N12" s="217">
        <f t="shared" si="2"/>
        <v>0</v>
      </c>
      <c r="O12" s="217">
        <f t="shared" si="3"/>
        <v>0</v>
      </c>
      <c r="P12" s="218">
        <f t="shared" si="4"/>
        <v>0</v>
      </c>
    </row>
    <row r="13" spans="1:21" customFormat="1">
      <c r="A13">
        <v>6</v>
      </c>
      <c r="B13" s="220"/>
      <c r="C13" s="219"/>
      <c r="D13" s="221"/>
      <c r="E13" s="45"/>
      <c r="F13" s="213">
        <v>0</v>
      </c>
      <c r="G13" s="214">
        <v>0</v>
      </c>
      <c r="H13" s="214">
        <v>0</v>
      </c>
      <c r="I13" s="214">
        <v>0</v>
      </c>
      <c r="J13" s="215">
        <v>0</v>
      </c>
      <c r="K13" s="45"/>
      <c r="L13" s="216">
        <f t="shared" si="0"/>
        <v>0</v>
      </c>
      <c r="M13" s="217">
        <f t="shared" si="1"/>
        <v>0</v>
      </c>
      <c r="N13" s="217">
        <f t="shared" si="2"/>
        <v>0</v>
      </c>
      <c r="O13" s="217">
        <f t="shared" si="3"/>
        <v>0</v>
      </c>
      <c r="P13" s="218">
        <f t="shared" si="4"/>
        <v>0</v>
      </c>
    </row>
    <row r="14" spans="1:21" customFormat="1">
      <c r="A14">
        <v>7</v>
      </c>
      <c r="B14" s="210"/>
      <c r="C14" s="219"/>
      <c r="D14" s="221"/>
      <c r="E14" s="45"/>
      <c r="F14" s="213">
        <v>0</v>
      </c>
      <c r="G14" s="214">
        <v>0</v>
      </c>
      <c r="H14" s="214">
        <v>0</v>
      </c>
      <c r="I14" s="214">
        <v>0</v>
      </c>
      <c r="J14" s="215">
        <v>0</v>
      </c>
      <c r="K14" s="45"/>
      <c r="L14" s="216">
        <f t="shared" si="0"/>
        <v>0</v>
      </c>
      <c r="M14" s="217">
        <f t="shared" si="1"/>
        <v>0</v>
      </c>
      <c r="N14" s="217">
        <f t="shared" si="2"/>
        <v>0</v>
      </c>
      <c r="O14" s="217">
        <f t="shared" si="3"/>
        <v>0</v>
      </c>
      <c r="P14" s="218">
        <f t="shared" si="4"/>
        <v>0</v>
      </c>
    </row>
    <row r="15" spans="1:21" customFormat="1">
      <c r="A15">
        <v>8</v>
      </c>
      <c r="B15" s="210"/>
      <c r="C15" s="219"/>
      <c r="D15" s="221"/>
      <c r="E15" s="45"/>
      <c r="F15" s="213">
        <v>0</v>
      </c>
      <c r="G15" s="214">
        <v>0</v>
      </c>
      <c r="H15" s="214">
        <v>0</v>
      </c>
      <c r="I15" s="214">
        <v>0</v>
      </c>
      <c r="J15" s="215">
        <v>0</v>
      </c>
      <c r="K15" s="45"/>
      <c r="L15" s="216">
        <f t="shared" si="0"/>
        <v>0</v>
      </c>
      <c r="M15" s="217">
        <f t="shared" si="1"/>
        <v>0</v>
      </c>
      <c r="N15" s="217">
        <f t="shared" si="2"/>
        <v>0</v>
      </c>
      <c r="O15" s="217">
        <f t="shared" si="3"/>
        <v>0</v>
      </c>
      <c r="P15" s="218">
        <f t="shared" si="4"/>
        <v>0</v>
      </c>
    </row>
    <row r="16" spans="1:21" customFormat="1">
      <c r="A16">
        <v>9</v>
      </c>
      <c r="B16" s="210"/>
      <c r="C16" s="219"/>
      <c r="D16" s="221"/>
      <c r="E16" s="45"/>
      <c r="F16" s="213">
        <v>0</v>
      </c>
      <c r="G16" s="214">
        <v>0</v>
      </c>
      <c r="H16" s="214">
        <v>0</v>
      </c>
      <c r="I16" s="214">
        <v>0</v>
      </c>
      <c r="J16" s="215">
        <v>0</v>
      </c>
      <c r="K16" s="45"/>
      <c r="L16" s="216">
        <f t="shared" si="0"/>
        <v>0</v>
      </c>
      <c r="M16" s="217">
        <f t="shared" si="1"/>
        <v>0</v>
      </c>
      <c r="N16" s="217">
        <f t="shared" si="2"/>
        <v>0</v>
      </c>
      <c r="O16" s="217">
        <f t="shared" si="3"/>
        <v>0</v>
      </c>
      <c r="P16" s="218">
        <f t="shared" si="4"/>
        <v>0</v>
      </c>
    </row>
    <row r="17" spans="1:16" customFormat="1">
      <c r="A17">
        <v>10</v>
      </c>
      <c r="B17" s="210"/>
      <c r="C17" s="219"/>
      <c r="D17" s="221"/>
      <c r="E17" s="45"/>
      <c r="F17" s="213">
        <v>0</v>
      </c>
      <c r="G17" s="214">
        <v>0</v>
      </c>
      <c r="H17" s="214">
        <v>0</v>
      </c>
      <c r="I17" s="214">
        <v>0</v>
      </c>
      <c r="J17" s="215">
        <v>0</v>
      </c>
      <c r="K17" s="45"/>
      <c r="L17" s="216">
        <f t="shared" si="0"/>
        <v>0</v>
      </c>
      <c r="M17" s="217">
        <f t="shared" si="1"/>
        <v>0</v>
      </c>
      <c r="N17" s="217">
        <f t="shared" si="2"/>
        <v>0</v>
      </c>
      <c r="O17" s="217">
        <f t="shared" si="3"/>
        <v>0</v>
      </c>
      <c r="P17" s="218">
        <f t="shared" si="4"/>
        <v>0</v>
      </c>
    </row>
    <row r="18" spans="1:16" customFormat="1">
      <c r="A18">
        <v>11</v>
      </c>
      <c r="B18" s="210"/>
      <c r="C18" s="219"/>
      <c r="D18" s="221"/>
      <c r="E18" s="45"/>
      <c r="F18" s="213">
        <v>0</v>
      </c>
      <c r="G18" s="214">
        <v>0</v>
      </c>
      <c r="H18" s="214">
        <v>0</v>
      </c>
      <c r="I18" s="214">
        <v>0</v>
      </c>
      <c r="J18" s="215">
        <v>0</v>
      </c>
      <c r="K18" s="45"/>
      <c r="L18" s="216">
        <f t="shared" si="0"/>
        <v>0</v>
      </c>
      <c r="M18" s="217">
        <f t="shared" si="1"/>
        <v>0</v>
      </c>
      <c r="N18" s="217">
        <f t="shared" si="2"/>
        <v>0</v>
      </c>
      <c r="O18" s="217">
        <f t="shared" si="3"/>
        <v>0</v>
      </c>
      <c r="P18" s="218">
        <f t="shared" si="4"/>
        <v>0</v>
      </c>
    </row>
    <row r="19" spans="1:16" customFormat="1">
      <c r="A19">
        <v>12</v>
      </c>
      <c r="B19" s="210"/>
      <c r="C19" s="219"/>
      <c r="D19" s="221"/>
      <c r="E19" s="45"/>
      <c r="F19" s="213">
        <v>0</v>
      </c>
      <c r="G19" s="214">
        <v>0</v>
      </c>
      <c r="H19" s="214">
        <v>0</v>
      </c>
      <c r="I19" s="214">
        <v>0</v>
      </c>
      <c r="J19" s="215">
        <v>0</v>
      </c>
      <c r="K19" s="45"/>
      <c r="L19" s="216">
        <f t="shared" si="0"/>
        <v>0</v>
      </c>
      <c r="M19" s="217">
        <f t="shared" si="1"/>
        <v>0</v>
      </c>
      <c r="N19" s="217">
        <f t="shared" si="2"/>
        <v>0</v>
      </c>
      <c r="O19" s="217">
        <f t="shared" si="3"/>
        <v>0</v>
      </c>
      <c r="P19" s="218">
        <f t="shared" si="4"/>
        <v>0</v>
      </c>
    </row>
    <row r="20" spans="1:16" customFormat="1">
      <c r="A20">
        <v>13</v>
      </c>
      <c r="B20" s="210"/>
      <c r="C20" s="219"/>
      <c r="D20" s="221"/>
      <c r="E20" s="45"/>
      <c r="F20" s="213">
        <v>0</v>
      </c>
      <c r="G20" s="214">
        <v>0</v>
      </c>
      <c r="H20" s="214">
        <v>0</v>
      </c>
      <c r="I20" s="214">
        <v>0</v>
      </c>
      <c r="J20" s="215">
        <v>0</v>
      </c>
      <c r="K20" s="45"/>
      <c r="L20" s="216">
        <f t="shared" si="0"/>
        <v>0</v>
      </c>
      <c r="M20" s="217">
        <f t="shared" si="1"/>
        <v>0</v>
      </c>
      <c r="N20" s="217">
        <f t="shared" si="2"/>
        <v>0</v>
      </c>
      <c r="O20" s="217">
        <f t="shared" si="3"/>
        <v>0</v>
      </c>
      <c r="P20" s="218">
        <f t="shared" si="4"/>
        <v>0</v>
      </c>
    </row>
    <row r="21" spans="1:16" customFormat="1">
      <c r="A21">
        <v>14</v>
      </c>
      <c r="B21" s="210"/>
      <c r="C21" s="219"/>
      <c r="D21" s="221"/>
      <c r="E21" s="45"/>
      <c r="F21" s="213">
        <v>0</v>
      </c>
      <c r="G21" s="214">
        <v>0</v>
      </c>
      <c r="H21" s="214">
        <v>0</v>
      </c>
      <c r="I21" s="214">
        <v>0</v>
      </c>
      <c r="J21" s="215">
        <v>0</v>
      </c>
      <c r="K21" s="45"/>
      <c r="L21" s="216">
        <f t="shared" si="0"/>
        <v>0</v>
      </c>
      <c r="M21" s="217">
        <f t="shared" si="1"/>
        <v>0</v>
      </c>
      <c r="N21" s="217">
        <f t="shared" si="2"/>
        <v>0</v>
      </c>
      <c r="O21" s="217">
        <f t="shared" si="3"/>
        <v>0</v>
      </c>
      <c r="P21" s="218">
        <f t="shared" si="4"/>
        <v>0</v>
      </c>
    </row>
    <row r="22" spans="1:16" customFormat="1">
      <c r="A22">
        <v>15</v>
      </c>
      <c r="B22" s="210"/>
      <c r="C22" s="219"/>
      <c r="D22" s="221"/>
      <c r="E22" s="45"/>
      <c r="F22" s="213">
        <v>0</v>
      </c>
      <c r="G22" s="214">
        <v>0</v>
      </c>
      <c r="H22" s="214">
        <v>0</v>
      </c>
      <c r="I22" s="214">
        <v>0</v>
      </c>
      <c r="J22" s="215">
        <v>0</v>
      </c>
      <c r="K22" s="45"/>
      <c r="L22" s="216">
        <f t="shared" si="0"/>
        <v>0</v>
      </c>
      <c r="M22" s="217">
        <f t="shared" si="1"/>
        <v>0</v>
      </c>
      <c r="N22" s="217">
        <f t="shared" si="2"/>
        <v>0</v>
      </c>
      <c r="O22" s="217">
        <f t="shared" si="3"/>
        <v>0</v>
      </c>
      <c r="P22" s="218">
        <f t="shared" si="4"/>
        <v>0</v>
      </c>
    </row>
    <row r="23" spans="1:16" customFormat="1">
      <c r="A23">
        <v>16</v>
      </c>
      <c r="B23" s="210"/>
      <c r="C23" s="219"/>
      <c r="D23" s="221"/>
      <c r="E23" s="45"/>
      <c r="F23" s="213">
        <v>0</v>
      </c>
      <c r="G23" s="214">
        <v>0</v>
      </c>
      <c r="H23" s="214">
        <v>0</v>
      </c>
      <c r="I23" s="214">
        <v>0</v>
      </c>
      <c r="J23" s="215">
        <v>0</v>
      </c>
      <c r="K23" s="45"/>
      <c r="L23" s="216">
        <f t="shared" si="0"/>
        <v>0</v>
      </c>
      <c r="M23" s="217">
        <f t="shared" si="1"/>
        <v>0</v>
      </c>
      <c r="N23" s="217">
        <f t="shared" si="2"/>
        <v>0</v>
      </c>
      <c r="O23" s="217">
        <f t="shared" si="3"/>
        <v>0</v>
      </c>
      <c r="P23" s="218">
        <f t="shared" si="4"/>
        <v>0</v>
      </c>
    </row>
    <row r="24" spans="1:16" customFormat="1">
      <c r="A24">
        <v>17</v>
      </c>
      <c r="B24" s="210"/>
      <c r="C24" s="219"/>
      <c r="D24" s="221"/>
      <c r="E24" s="45"/>
      <c r="F24" s="213">
        <v>0</v>
      </c>
      <c r="G24" s="214">
        <v>0</v>
      </c>
      <c r="H24" s="214">
        <v>0</v>
      </c>
      <c r="I24" s="214">
        <v>0</v>
      </c>
      <c r="J24" s="215">
        <v>0</v>
      </c>
      <c r="K24" s="45"/>
      <c r="L24" s="216">
        <f t="shared" si="0"/>
        <v>0</v>
      </c>
      <c r="M24" s="217">
        <f t="shared" si="1"/>
        <v>0</v>
      </c>
      <c r="N24" s="217">
        <f t="shared" si="2"/>
        <v>0</v>
      </c>
      <c r="O24" s="217">
        <f t="shared" si="3"/>
        <v>0</v>
      </c>
      <c r="P24" s="218">
        <f t="shared" si="4"/>
        <v>0</v>
      </c>
    </row>
    <row r="25" spans="1:16" customFormat="1">
      <c r="A25">
        <v>18</v>
      </c>
      <c r="B25" s="210"/>
      <c r="C25" s="219"/>
      <c r="D25" s="221"/>
      <c r="E25" s="45"/>
      <c r="F25" s="213">
        <v>0</v>
      </c>
      <c r="G25" s="214">
        <v>0</v>
      </c>
      <c r="H25" s="214">
        <v>0</v>
      </c>
      <c r="I25" s="214">
        <v>0</v>
      </c>
      <c r="J25" s="215">
        <v>0</v>
      </c>
      <c r="K25" s="45"/>
      <c r="L25" s="216">
        <f t="shared" si="0"/>
        <v>0</v>
      </c>
      <c r="M25" s="217">
        <f t="shared" si="1"/>
        <v>0</v>
      </c>
      <c r="N25" s="217">
        <f t="shared" si="2"/>
        <v>0</v>
      </c>
      <c r="O25" s="217">
        <f t="shared" si="3"/>
        <v>0</v>
      </c>
      <c r="P25" s="218">
        <f t="shared" si="4"/>
        <v>0</v>
      </c>
    </row>
    <row r="26" spans="1:16" customFormat="1">
      <c r="A26">
        <v>19</v>
      </c>
      <c r="B26" s="210"/>
      <c r="C26" s="219"/>
      <c r="D26" s="221"/>
      <c r="E26" s="45"/>
      <c r="F26" s="213">
        <v>0</v>
      </c>
      <c r="G26" s="214">
        <v>0</v>
      </c>
      <c r="H26" s="214">
        <v>0</v>
      </c>
      <c r="I26" s="214">
        <v>0</v>
      </c>
      <c r="J26" s="215">
        <v>0</v>
      </c>
      <c r="K26" s="45"/>
      <c r="L26" s="216">
        <f t="shared" si="0"/>
        <v>0</v>
      </c>
      <c r="M26" s="217">
        <f t="shared" si="1"/>
        <v>0</v>
      </c>
      <c r="N26" s="217">
        <f t="shared" si="2"/>
        <v>0</v>
      </c>
      <c r="O26" s="217">
        <f t="shared" si="3"/>
        <v>0</v>
      </c>
      <c r="P26" s="218">
        <f t="shared" si="4"/>
        <v>0</v>
      </c>
    </row>
    <row r="27" spans="1:16" customFormat="1">
      <c r="A27">
        <v>20</v>
      </c>
      <c r="B27" s="222"/>
      <c r="C27" s="223"/>
      <c r="D27" s="224"/>
      <c r="E27" s="45"/>
      <c r="F27" s="370">
        <v>0</v>
      </c>
      <c r="G27" s="371">
        <v>0</v>
      </c>
      <c r="H27" s="371">
        <v>0</v>
      </c>
      <c r="I27" s="371">
        <v>0</v>
      </c>
      <c r="J27" s="372">
        <v>0</v>
      </c>
      <c r="K27" s="45"/>
      <c r="L27" s="225">
        <f t="shared" si="0"/>
        <v>0</v>
      </c>
      <c r="M27" s="226">
        <f t="shared" si="1"/>
        <v>0</v>
      </c>
      <c r="N27" s="226">
        <f t="shared" si="2"/>
        <v>0</v>
      </c>
      <c r="O27" s="226">
        <f t="shared" si="3"/>
        <v>0</v>
      </c>
      <c r="P27" s="227">
        <f t="shared" si="4"/>
        <v>0</v>
      </c>
    </row>
    <row r="28" spans="1:16">
      <c r="B28" s="49"/>
      <c r="C28" s="49"/>
      <c r="D28" s="49"/>
      <c r="E28" s="49"/>
      <c r="F28" s="49"/>
      <c r="G28" s="49"/>
      <c r="H28" s="49"/>
      <c r="I28" s="49"/>
      <c r="J28" s="49"/>
      <c r="K28" s="49"/>
      <c r="L28" s="49"/>
      <c r="M28" s="49"/>
      <c r="N28" s="49"/>
      <c r="O28" s="49"/>
      <c r="P28" s="49"/>
    </row>
    <row r="29" spans="1:16">
      <c r="B29" s="49"/>
      <c r="C29" s="49"/>
      <c r="D29" s="49"/>
      <c r="E29" s="49"/>
      <c r="F29" s="49"/>
      <c r="G29" s="49"/>
      <c r="H29" s="49"/>
      <c r="I29" s="49"/>
      <c r="J29" s="49"/>
      <c r="K29" s="49"/>
      <c r="L29" s="49"/>
      <c r="M29" s="49"/>
      <c r="N29" s="49"/>
      <c r="O29" s="49"/>
      <c r="P29" s="49"/>
    </row>
    <row r="30" spans="1:16">
      <c r="B30" s="49"/>
      <c r="C30" s="49"/>
      <c r="D30" s="49"/>
      <c r="E30" s="49"/>
      <c r="F30" s="49"/>
      <c r="G30" s="49"/>
      <c r="H30" s="49"/>
      <c r="I30" s="49"/>
      <c r="J30" s="49"/>
      <c r="K30" s="49"/>
      <c r="L30" s="49"/>
      <c r="M30" s="49"/>
      <c r="N30" s="49"/>
      <c r="O30" s="49"/>
      <c r="P30" s="49"/>
    </row>
    <row r="31" spans="1:16">
      <c r="B31" s="49"/>
      <c r="C31" s="49"/>
      <c r="D31" s="49"/>
      <c r="E31" s="49"/>
      <c r="F31" s="49"/>
      <c r="G31" s="49"/>
      <c r="H31" s="49"/>
      <c r="I31" s="49"/>
      <c r="J31" s="49"/>
      <c r="K31" s="49"/>
      <c r="L31" s="49"/>
      <c r="M31" s="49"/>
      <c r="N31" s="49"/>
      <c r="O31" s="49"/>
      <c r="P31" s="49"/>
    </row>
    <row r="32" spans="1:16">
      <c r="B32" s="49"/>
      <c r="C32" s="49"/>
      <c r="D32" s="49"/>
      <c r="E32" s="49"/>
      <c r="F32" s="49"/>
      <c r="G32" s="49"/>
      <c r="H32" s="49"/>
      <c r="I32" s="49"/>
      <c r="J32" s="49"/>
      <c r="K32" s="49"/>
      <c r="L32" s="49"/>
      <c r="M32" s="49"/>
      <c r="N32" s="49"/>
      <c r="O32" s="49"/>
      <c r="P32" s="49"/>
    </row>
    <row r="33" spans="2:16">
      <c r="B33" s="49"/>
      <c r="C33" s="49"/>
      <c r="D33" s="49"/>
      <c r="E33" s="49"/>
      <c r="F33" s="49"/>
      <c r="G33" s="49"/>
      <c r="H33" s="49"/>
      <c r="I33" s="49"/>
      <c r="J33" s="49"/>
      <c r="K33" s="49"/>
      <c r="L33" s="49"/>
      <c r="M33" s="49"/>
      <c r="N33" s="49"/>
      <c r="O33" s="49"/>
      <c r="P33" s="49"/>
    </row>
    <row r="34" spans="2:16">
      <c r="B34" s="49"/>
      <c r="C34" s="49"/>
      <c r="D34" s="49"/>
      <c r="E34" s="49"/>
      <c r="F34" s="49"/>
      <c r="G34" s="49"/>
      <c r="H34" s="49"/>
      <c r="I34" s="49"/>
      <c r="J34" s="49"/>
      <c r="K34" s="49"/>
      <c r="L34" s="49"/>
      <c r="M34" s="49"/>
      <c r="N34" s="49"/>
      <c r="O34" s="49"/>
      <c r="P34" s="49"/>
    </row>
    <row r="35" spans="2:16">
      <c r="B35" s="49"/>
      <c r="C35" s="49"/>
      <c r="D35" s="49"/>
      <c r="E35" s="49"/>
      <c r="F35" s="49"/>
      <c r="G35" s="49"/>
      <c r="H35" s="49"/>
      <c r="I35" s="49"/>
      <c r="J35" s="49"/>
      <c r="K35" s="49"/>
      <c r="L35" s="49"/>
      <c r="M35" s="49"/>
      <c r="N35" s="49"/>
      <c r="O35" s="49"/>
      <c r="P35" s="49"/>
    </row>
    <row r="36" spans="2:16">
      <c r="B36" s="49"/>
      <c r="D36" s="49"/>
      <c r="E36" s="49"/>
      <c r="F36" s="49"/>
      <c r="G36" s="49"/>
      <c r="H36" s="49"/>
      <c r="I36" s="49"/>
      <c r="J36" s="49"/>
      <c r="K36" s="49"/>
      <c r="L36" s="49"/>
      <c r="M36" s="49"/>
      <c r="N36" s="49"/>
      <c r="O36" s="49"/>
      <c r="P36" s="49"/>
    </row>
    <row r="41" spans="2:16">
      <c r="C41"/>
    </row>
    <row r="42" spans="2:16" customFormat="1">
      <c r="C42" s="7"/>
    </row>
  </sheetData>
  <sheetProtection selectLockedCells="1"/>
  <mergeCells count="3">
    <mergeCell ref="B4:D4"/>
    <mergeCell ref="F4:J4"/>
    <mergeCell ref="L4:P4"/>
  </mergeCells>
  <conditionalFormatting sqref="F8:J8">
    <cfRule type="expression" dxfId="9" priority="2">
      <formula>$D$8="%"</formula>
    </cfRule>
  </conditionalFormatting>
  <conditionalFormatting sqref="F9:J27">
    <cfRule type="expression" dxfId="8" priority="1">
      <formula>$D9="%"</formula>
    </cfRule>
  </conditionalFormatting>
  <dataValidations count="3">
    <dataValidation type="list" allowBlank="1" showInputMessage="1" showErrorMessage="1" sqref="C8:C27">
      <formula1>cost_categories</formula1>
    </dataValidation>
    <dataValidation type="list" allowBlank="1" showInputMessage="1" showErrorMessage="1" sqref="B8:B27">
      <formula1>funding_sources</formula1>
    </dataValidation>
    <dataValidation type="list" allowBlank="1" showInputMessage="1" showErrorMessage="1" sqref="D8:D27">
      <formula1>"%, Amount"</formula1>
    </dataValidation>
  </dataValidations>
  <pageMargins left="0.7" right="0.7" top="0.75" bottom="0.75" header="0.3" footer="0.3"/>
  <pageSetup paperSize="126" orientation="portrait" horizontalDpi="4294967293"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2060"/>
  </sheetPr>
  <dimension ref="B2"/>
  <sheetViews>
    <sheetView showGridLines="0" workbookViewId="0">
      <selection activeCell="J9" sqref="J9"/>
    </sheetView>
  </sheetViews>
  <sheetFormatPr baseColWidth="10" defaultColWidth="8.88671875" defaultRowHeight="14.4"/>
  <sheetData>
    <row r="2" spans="2:2">
      <c r="B2" s="64" t="s">
        <v>751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060"/>
  </sheetPr>
  <dimension ref="A1:Z76"/>
  <sheetViews>
    <sheetView showGridLines="0" zoomScale="80" zoomScaleNormal="80" workbookViewId="0">
      <pane ySplit="6" topLeftCell="A7" activePane="bottomLeft" state="frozen"/>
      <selection pane="bottomLeft" activeCell="B9" sqref="B9"/>
    </sheetView>
  </sheetViews>
  <sheetFormatPr baseColWidth="10" defaultColWidth="18.109375" defaultRowHeight="14.4"/>
  <cols>
    <col min="2" max="2" width="51.33203125" bestFit="1" customWidth="1"/>
    <col min="3" max="3" width="21.77734375" customWidth="1"/>
    <col min="13" max="13" width="40.5546875" customWidth="1"/>
  </cols>
  <sheetData>
    <row r="1" spans="1:26" s="23" customFormat="1" ht="18">
      <c r="A1" s="12" t="str">
        <f>"SUMMARY TABLES ("&amp;currency_results&amp;")"</f>
        <v>SUMMARY TABLES (MWK)</v>
      </c>
      <c r="F1" s="66"/>
      <c r="H1" s="25"/>
      <c r="I1" s="25"/>
      <c r="J1" s="25"/>
      <c r="K1" s="25"/>
      <c r="N1" s="266">
        <f>IF(currency_used=currency_results,1,IF(currency_used="USD",2,IF(currency_results="USD",3,0)))</f>
        <v>1</v>
      </c>
      <c r="Q1" s="13"/>
      <c r="R1" s="13"/>
      <c r="Y1" s="68"/>
      <c r="Z1" s="68"/>
    </row>
    <row r="2" spans="1:26" s="37" customFormat="1" ht="18">
      <c r="A2" s="26" t="str">
        <f>selected_country</f>
        <v>Malawi</v>
      </c>
      <c r="B2" s="26"/>
    </row>
    <row r="3" spans="1:26">
      <c r="A3" s="258" t="s">
        <v>807</v>
      </c>
      <c r="B3" s="259" t="s">
        <v>0</v>
      </c>
    </row>
    <row r="5" spans="1:26" ht="15" thickBot="1"/>
    <row r="6" spans="1:26" ht="15" thickBot="1">
      <c r="C6" s="260">
        <f>baseline_year</f>
        <v>2021</v>
      </c>
      <c r="D6" s="261">
        <f>baseline_year+1</f>
        <v>2022</v>
      </c>
      <c r="E6" s="261">
        <f>D6+1</f>
        <v>2023</v>
      </c>
      <c r="F6" s="261">
        <f>E6+1</f>
        <v>2024</v>
      </c>
      <c r="G6" s="262">
        <f>F6+1</f>
        <v>2025</v>
      </c>
    </row>
    <row r="7" spans="1:26">
      <c r="C7" s="245"/>
      <c r="D7" s="245"/>
      <c r="E7" s="245"/>
      <c r="F7" s="245"/>
      <c r="G7" s="245"/>
    </row>
    <row r="8" spans="1:26">
      <c r="B8" s="265" t="str">
        <f>"Cost bycategory ("&amp;currency_results&amp;")"</f>
        <v>Cost bycategory (MWK)</v>
      </c>
      <c r="C8" s="265"/>
      <c r="D8" s="263"/>
      <c r="E8" s="263"/>
      <c r="F8" s="263"/>
      <c r="G8" s="264"/>
    </row>
    <row r="9" spans="1:26">
      <c r="B9" s="33" t="str">
        <f>Costs_by_category!A9</f>
        <v>Training and Development Costs</v>
      </c>
      <c r="C9" s="267">
        <f>IFERROR(IF(currency_calculation=1,Costs_by_category!B9,IF(currency_calculation=2,Costs_by_category!B9*exchange_rate,IF(currency_calculation=3,Costs_by_category!B9/exchange_rate))),0)</f>
        <v>45000000</v>
      </c>
      <c r="D9" s="268">
        <f>IFERROR(IF(currency_calculation=1,Costs_by_category!C9,IF(currency_calculation=2,Costs_by_category!C9*exchange_rate,IF(currency_calculation=3,Costs_by_category!C9/exchange_rate))),0)</f>
        <v>31500000</v>
      </c>
      <c r="E9" s="268">
        <f>IFERROR(IF(currency_calculation=1,Costs_by_category!D9,IF(currency_calculation=2,Costs_by_category!D9*exchange_rate,IF(currency_calculation=3,Costs_by_category!D9/exchange_rate))),0)</f>
        <v>0</v>
      </c>
      <c r="F9" s="268">
        <f>IFERROR(IF(currency_calculation=1,Costs_by_category!E9,IF(currency_calculation=2,Costs_by_category!E9*exchange_rate,IF(currency_calculation=3,Costs_by_category!E9/exchange_rate))),0)</f>
        <v>0</v>
      </c>
      <c r="G9" s="269">
        <f>IFERROR(IF(currency_calculation=1,Costs_by_category!F9,IF(currency_calculation=2,Costs_by_category!F9*exchange_rate,IF(currency_calculation=3,Costs_by_category!F9/exchange_rate))),0)</f>
        <v>0</v>
      </c>
    </row>
    <row r="10" spans="1:26">
      <c r="B10" s="33" t="str">
        <f>Costs_by_category!A10</f>
        <v>Supervision and Management Costs</v>
      </c>
      <c r="C10" s="267">
        <f>IFERROR(IF(currency_calculation=1,Costs_by_category!B10,IF(currency_calculation=2,Costs_by_category!B10*exchange_rate,IF(currency_calculation=3,Costs_by_category!B10/exchange_rate))),0)</f>
        <v>53750000</v>
      </c>
      <c r="D10" s="268">
        <f>IFERROR(IF(currency_calculation=1,Costs_by_category!C10,IF(currency_calculation=2,Costs_by_category!C10*exchange_rate,IF(currency_calculation=3,Costs_by_category!C10/exchange_rate))),0)</f>
        <v>32000000</v>
      </c>
      <c r="E10" s="268">
        <f>IFERROR(IF(currency_calculation=1,Costs_by_category!D10,IF(currency_calculation=2,Costs_by_category!D10*exchange_rate,IF(currency_calculation=3,Costs_by_category!D10/exchange_rate))),0)</f>
        <v>32000000</v>
      </c>
      <c r="F10" s="268">
        <f>IFERROR(IF(currency_calculation=1,Costs_by_category!E10,IF(currency_calculation=2,Costs_by_category!E10*exchange_rate,IF(currency_calculation=3,Costs_by_category!E10/exchange_rate))),0)</f>
        <v>32000000</v>
      </c>
      <c r="G10" s="269">
        <f>IFERROR(IF(currency_calculation=1,Costs_by_category!F10,IF(currency_calculation=2,Costs_by_category!F10*exchange_rate,IF(currency_calculation=3,Costs_by_category!F10/exchange_rate))),0)</f>
        <v>32000000</v>
      </c>
    </row>
    <row r="11" spans="1:26">
      <c r="B11" s="33" t="str">
        <f>Costs_by_category!A11</f>
        <v>Other Recurrent Costs</v>
      </c>
      <c r="C11" s="267">
        <f>IFERROR(IF(currency_calculation=1,Costs_by_category!B11,IF(currency_calculation=2,Costs_by_category!B11*exchange_rate,IF(currency_calculation=3,Costs_by_category!B11/exchange_rate))),0)</f>
        <v>735460000</v>
      </c>
      <c r="D11" s="268">
        <f>IFERROR(IF(currency_calculation=1,Costs_by_category!C11,IF(currency_calculation=2,Costs_by_category!C11*exchange_rate,IF(currency_calculation=3,Costs_by_category!C11/exchange_rate))),0)</f>
        <v>242530000</v>
      </c>
      <c r="E11" s="268">
        <f>IFERROR(IF(currency_calculation=1,Costs_by_category!D11,IF(currency_calculation=2,Costs_by_category!D11*exchange_rate,IF(currency_calculation=3,Costs_by_category!D11/exchange_rate))),0)</f>
        <v>57600000</v>
      </c>
      <c r="F11" s="268">
        <f>IFERROR(IF(currency_calculation=1,Costs_by_category!E11,IF(currency_calculation=2,Costs_by_category!E11*exchange_rate,IF(currency_calculation=3,Costs_by_category!E11/exchange_rate))),0)</f>
        <v>57600000</v>
      </c>
      <c r="G11" s="269">
        <f>IFERROR(IF(currency_calculation=1,Costs_by_category!F11,IF(currency_calculation=2,Costs_by_category!F11*exchange_rate,IF(currency_calculation=3,Costs_by_category!F11/exchange_rate))),0)</f>
        <v>57600000</v>
      </c>
    </row>
    <row r="12" spans="1:26">
      <c r="B12" s="33" t="str">
        <f>Costs_by_category!A12</f>
        <v>Staff Costs</v>
      </c>
      <c r="C12" s="267">
        <f>IFERROR(IF(currency_calculation=1,Costs_by_category!B12,IF(currency_calculation=2,Costs_by_category!B12*exchange_rate,IF(currency_calculation=3,Costs_by_category!B12/exchange_rate))),0)</f>
        <v>5900000</v>
      </c>
      <c r="D12" s="268">
        <f>IFERROR(IF(currency_calculation=1,Costs_by_category!C12,IF(currency_calculation=2,Costs_by_category!C12*exchange_rate,IF(currency_calculation=3,Costs_by_category!C12/exchange_rate))),0)</f>
        <v>0</v>
      </c>
      <c r="E12" s="268">
        <f>IFERROR(IF(currency_calculation=1,Costs_by_category!D12,IF(currency_calculation=2,Costs_by_category!D12*exchange_rate,IF(currency_calculation=3,Costs_by_category!D12/exchange_rate))),0)</f>
        <v>0</v>
      </c>
      <c r="F12" s="268">
        <f>IFERROR(IF(currency_calculation=1,Costs_by_category!E12,IF(currency_calculation=2,Costs_by_category!E12*exchange_rate,IF(currency_calculation=3,Costs_by_category!E12/exchange_rate))),0)</f>
        <v>0</v>
      </c>
      <c r="G12" s="269">
        <f>IFERROR(IF(currency_calculation=1,Costs_by_category!F12,IF(currency_calculation=2,Costs_by_category!F12*exchange_rate,IF(currency_calculation=3,Costs_by_category!F12/exchange_rate))),0)</f>
        <v>0</v>
      </c>
    </row>
    <row r="13" spans="1:26">
      <c r="B13" s="33" t="str">
        <f>Costs_by_category!A13</f>
        <v>Cost Category5</v>
      </c>
      <c r="C13" s="267">
        <f>IFERROR(IF(currency_calculation=1,Costs_by_category!B13,IF(currency_calculation=2,Costs_by_category!B13*exchange_rate,IF(currency_calculation=3,Costs_by_category!B13/exchange_rate))),0)</f>
        <v>0</v>
      </c>
      <c r="D13" s="268">
        <f>IFERROR(IF(currency_calculation=1,Costs_by_category!C13,IF(currency_calculation=2,Costs_by_category!C13*exchange_rate,IF(currency_calculation=3,Costs_by_category!C13/exchange_rate))),0)</f>
        <v>0</v>
      </c>
      <c r="E13" s="268">
        <f>IFERROR(IF(currency_calculation=1,Costs_by_category!D13,IF(currency_calculation=2,Costs_by_category!D13*exchange_rate,IF(currency_calculation=3,Costs_by_category!D13/exchange_rate))),0)</f>
        <v>0</v>
      </c>
      <c r="F13" s="268">
        <f>IFERROR(IF(currency_calculation=1,Costs_by_category!E13,IF(currency_calculation=2,Costs_by_category!E13*exchange_rate,IF(currency_calculation=3,Costs_by_category!E13/exchange_rate))),0)</f>
        <v>0</v>
      </c>
      <c r="G13" s="269">
        <f>IFERROR(IF(currency_calculation=1,Costs_by_category!F13,IF(currency_calculation=2,Costs_by_category!F13*exchange_rate,IF(currency_calculation=3,Costs_by_category!F13/exchange_rate))),0)</f>
        <v>0</v>
      </c>
    </row>
    <row r="14" spans="1:26">
      <c r="B14" s="33" t="str">
        <f>Costs_by_category!A14</f>
        <v>Cost Category6</v>
      </c>
      <c r="C14" s="267">
        <f>IFERROR(IF(currency_calculation=1,Costs_by_category!B14,IF(currency_calculation=2,Costs_by_category!B14*exchange_rate,IF(currency_calculation=3,Costs_by_category!B14/exchange_rate))),0)</f>
        <v>0</v>
      </c>
      <c r="D14" s="268">
        <f>IFERROR(IF(currency_calculation=1,Costs_by_category!C14,IF(currency_calculation=2,Costs_by_category!C14*exchange_rate,IF(currency_calculation=3,Costs_by_category!C14/exchange_rate))),0)</f>
        <v>0</v>
      </c>
      <c r="E14" s="268">
        <f>IFERROR(IF(currency_calculation=1,Costs_by_category!D14,IF(currency_calculation=2,Costs_by_category!D14*exchange_rate,IF(currency_calculation=3,Costs_by_category!D14/exchange_rate))),0)</f>
        <v>0</v>
      </c>
      <c r="F14" s="268">
        <f>IFERROR(IF(currency_calculation=1,Costs_by_category!E14,IF(currency_calculation=2,Costs_by_category!E14*exchange_rate,IF(currency_calculation=3,Costs_by_category!E14/exchange_rate))),0)</f>
        <v>0</v>
      </c>
      <c r="G14" s="269">
        <f>IFERROR(IF(currency_calculation=1,Costs_by_category!F14,IF(currency_calculation=2,Costs_by_category!F14*exchange_rate,IF(currency_calculation=3,Costs_by_category!F14/exchange_rate))),0)</f>
        <v>0</v>
      </c>
    </row>
    <row r="15" spans="1:26">
      <c r="B15" s="33" t="str">
        <f>Costs_by_category!A15</f>
        <v>Cost Category7</v>
      </c>
      <c r="C15" s="267">
        <f>IFERROR(IF(currency_calculation=1,Costs_by_category!B15,IF(currency_calculation=2,Costs_by_category!B15*exchange_rate,IF(currency_calculation=3,Costs_by_category!B15/exchange_rate))),0)</f>
        <v>0</v>
      </c>
      <c r="D15" s="268">
        <f>IFERROR(IF(currency_calculation=1,Costs_by_category!C15,IF(currency_calculation=2,Costs_by_category!C15*exchange_rate,IF(currency_calculation=3,Costs_by_category!C15/exchange_rate))),0)</f>
        <v>0</v>
      </c>
      <c r="E15" s="268">
        <f>IFERROR(IF(currency_calculation=1,Costs_by_category!D15,IF(currency_calculation=2,Costs_by_category!D15*exchange_rate,IF(currency_calculation=3,Costs_by_category!D15/exchange_rate))),0)</f>
        <v>0</v>
      </c>
      <c r="F15" s="268">
        <f>IFERROR(IF(currency_calculation=1,Costs_by_category!E15,IF(currency_calculation=2,Costs_by_category!E15*exchange_rate,IF(currency_calculation=3,Costs_by_category!E15/exchange_rate))),0)</f>
        <v>0</v>
      </c>
      <c r="G15" s="269">
        <f>IFERROR(IF(currency_calculation=1,Costs_by_category!F15,IF(currency_calculation=2,Costs_by_category!F15*exchange_rate,IF(currency_calculation=3,Costs_by_category!F15/exchange_rate))),0)</f>
        <v>0</v>
      </c>
    </row>
    <row r="16" spans="1:26">
      <c r="B16" s="33" t="str">
        <f>Costs_by_category!A16</f>
        <v>Cost Category8</v>
      </c>
      <c r="C16" s="267">
        <f>IFERROR(IF(currency_calculation=1,Costs_by_category!B16,IF(currency_calculation=2,Costs_by_category!B16*exchange_rate,IF(currency_calculation=3,Costs_by_category!B16/exchange_rate))),0)</f>
        <v>0</v>
      </c>
      <c r="D16" s="268">
        <f>IFERROR(IF(currency_calculation=1,Costs_by_category!C16,IF(currency_calculation=2,Costs_by_category!C16*exchange_rate,IF(currency_calculation=3,Costs_by_category!C16/exchange_rate))),0)</f>
        <v>0</v>
      </c>
      <c r="E16" s="268">
        <f>IFERROR(IF(currency_calculation=1,Costs_by_category!D16,IF(currency_calculation=2,Costs_by_category!D16*exchange_rate,IF(currency_calculation=3,Costs_by_category!D16/exchange_rate))),0)</f>
        <v>0</v>
      </c>
      <c r="F16" s="268">
        <f>IFERROR(IF(currency_calculation=1,Costs_by_category!E16,IF(currency_calculation=2,Costs_by_category!E16*exchange_rate,IF(currency_calculation=3,Costs_by_category!E16/exchange_rate))),0)</f>
        <v>0</v>
      </c>
      <c r="G16" s="269">
        <f>IFERROR(IF(currency_calculation=1,Costs_by_category!F16,IF(currency_calculation=2,Costs_by_category!F16*exchange_rate,IF(currency_calculation=3,Costs_by_category!F16/exchange_rate))),0)</f>
        <v>0</v>
      </c>
    </row>
    <row r="17" spans="2:24">
      <c r="B17" s="33" t="str">
        <f>Costs_by_category!A17</f>
        <v>Cost Category9</v>
      </c>
      <c r="C17" s="267">
        <f>IFERROR(IF(currency_calculation=1,Costs_by_category!B17,IF(currency_calculation=2,Costs_by_category!B17*exchange_rate,IF(currency_calculation=3,Costs_by_category!B17/exchange_rate))),0)</f>
        <v>0</v>
      </c>
      <c r="D17" s="268">
        <f>IFERROR(IF(currency_calculation=1,Costs_by_category!C17,IF(currency_calculation=2,Costs_by_category!C17*exchange_rate,IF(currency_calculation=3,Costs_by_category!C17/exchange_rate))),0)</f>
        <v>0</v>
      </c>
      <c r="E17" s="268">
        <f>IFERROR(IF(currency_calculation=1,Costs_by_category!D17,IF(currency_calculation=2,Costs_by_category!D17*exchange_rate,IF(currency_calculation=3,Costs_by_category!D17/exchange_rate))),0)</f>
        <v>0</v>
      </c>
      <c r="F17" s="268">
        <f>IFERROR(IF(currency_calculation=1,Costs_by_category!E17,IF(currency_calculation=2,Costs_by_category!E17*exchange_rate,IF(currency_calculation=3,Costs_by_category!E17/exchange_rate))),0)</f>
        <v>0</v>
      </c>
      <c r="G17" s="269">
        <f>IFERROR(IF(currency_calculation=1,Costs_by_category!F17,IF(currency_calculation=2,Costs_by_category!F17*exchange_rate,IF(currency_calculation=3,Costs_by_category!F17/exchange_rate))),0)</f>
        <v>0</v>
      </c>
    </row>
    <row r="18" spans="2:24" ht="15" thickBot="1">
      <c r="B18" s="33" t="str">
        <f>Costs_by_category!A18</f>
        <v>Cost Category10</v>
      </c>
      <c r="C18" s="267">
        <f>IFERROR(IF(currency_calculation=1,Costs_by_category!B18,IF(currency_calculation=2,Costs_by_category!B18*exchange_rate,IF(currency_calculation=3,Costs_by_category!B18/exchange_rate))),0)</f>
        <v>0</v>
      </c>
      <c r="D18" s="268">
        <f>IFERROR(IF(currency_calculation=1,Costs_by_category!C18,IF(currency_calculation=2,Costs_by_category!C18*exchange_rate,IF(currency_calculation=3,Costs_by_category!C18/exchange_rate))),0)</f>
        <v>0</v>
      </c>
      <c r="E18" s="268">
        <f>IFERROR(IF(currency_calculation=1,Costs_by_category!D18,IF(currency_calculation=2,Costs_by_category!D18*exchange_rate,IF(currency_calculation=3,Costs_by_category!D18/exchange_rate))),0)</f>
        <v>0</v>
      </c>
      <c r="F18" s="268">
        <f>IFERROR(IF(currency_calculation=1,Costs_by_category!E18,IF(currency_calculation=2,Costs_by_category!E18*exchange_rate,IF(currency_calculation=3,Costs_by_category!E18/exchange_rate))),0)</f>
        <v>0</v>
      </c>
      <c r="G18" s="269">
        <f>IFERROR(IF(currency_calculation=1,Costs_by_category!F18,IF(currency_calculation=2,Costs_by_category!F18*exchange_rate,IF(currency_calculation=3,Costs_by_category!F18/exchange_rate))),0)</f>
        <v>0</v>
      </c>
    </row>
    <row r="19" spans="2:24" ht="15" thickTop="1">
      <c r="B19" s="336" t="s">
        <v>799</v>
      </c>
      <c r="C19" s="337">
        <f>SUM(C9:C18)</f>
        <v>840110000</v>
      </c>
      <c r="D19" s="337">
        <f>SUM(D9:D18)</f>
        <v>306030000</v>
      </c>
      <c r="E19" s="337">
        <f>SUM(E9:E18)</f>
        <v>89600000</v>
      </c>
      <c r="F19" s="337">
        <f>SUM(F9:F18)</f>
        <v>89600000</v>
      </c>
      <c r="G19" s="338">
        <f>SUM(G9:G18)</f>
        <v>89600000</v>
      </c>
    </row>
    <row r="20" spans="2:24">
      <c r="B20" s="7"/>
      <c r="C20" s="7"/>
      <c r="M20" s="29" t="s">
        <v>855</v>
      </c>
    </row>
    <row r="21" spans="2:24">
      <c r="B21" s="7"/>
      <c r="N21" s="349">
        <f>baseline_year</f>
        <v>2021</v>
      </c>
      <c r="O21" s="350">
        <f>baseline_year+1</f>
        <v>2022</v>
      </c>
      <c r="P21" s="350">
        <f>O21+1</f>
        <v>2023</v>
      </c>
      <c r="Q21" s="350">
        <f>P21+1</f>
        <v>2024</v>
      </c>
      <c r="R21" s="351">
        <f>Q21+1</f>
        <v>2025</v>
      </c>
      <c r="T21" s="349">
        <f>baseline_year</f>
        <v>2021</v>
      </c>
      <c r="U21" s="350">
        <f>baseline_year+1</f>
        <v>2022</v>
      </c>
      <c r="V21" s="350">
        <f>U21+1</f>
        <v>2023</v>
      </c>
      <c r="W21" s="350">
        <f>V21+1</f>
        <v>2024</v>
      </c>
      <c r="X21" s="351">
        <f>W21+1</f>
        <v>2025</v>
      </c>
    </row>
    <row r="22" spans="2:24">
      <c r="B22" s="265" t="str">
        <f>"Cost by Thematic Area ("&amp;currency_results&amp;")"</f>
        <v>Cost by Thematic Area (MWK)</v>
      </c>
      <c r="C22" s="265"/>
      <c r="D22" s="263"/>
      <c r="E22" s="263"/>
      <c r="F22" s="263"/>
      <c r="G22" s="264"/>
    </row>
    <row r="23" spans="2:24">
      <c r="B23" s="335" t="str">
        <f>Costs_by_category!A23</f>
        <v>Institutional Governance Strengthening and Coordination</v>
      </c>
      <c r="C23" s="268">
        <f>IFERROR(IF(currency_calculation=1,Costs_by_category!B23,IF(currency_calculation=2,Costs_by_category!B23*exchange_rate,IF(currency_calculation=3,Costs_by_category!B23/exchange_rate))),0)</f>
        <v>306030000</v>
      </c>
      <c r="D23" s="268">
        <f>IFERROR(IF(currency_calculation=1,Costs_by_category!C23,IF(currency_calculation=2,Costs_by_category!C23*exchange_rate,IF(currency_calculation=3,Costs_by_category!C23/exchange_rate))),0)</f>
        <v>306030000</v>
      </c>
      <c r="E23" s="268">
        <f>IFERROR(IF(currency_calculation=1,Costs_by_category!D23,IF(currency_calculation=2,Costs_by_category!D23*exchange_rate,IF(currency_calculation=3,Costs_by_category!D23/exchange_rate))),0)</f>
        <v>89600000</v>
      </c>
      <c r="F23" s="268">
        <f>IFERROR(IF(currency_calculation=1,Costs_by_category!E23,IF(currency_calculation=2,Costs_by_category!E23*exchange_rate,IF(currency_calculation=3,Costs_by_category!E23/exchange_rate))),0)</f>
        <v>89600000</v>
      </c>
      <c r="G23" s="269">
        <f>IFERROR(IF(currency_calculation=1,Costs_by_category!F23,IF(currency_calculation=2,Costs_by_category!F23*exchange_rate,IF(currency_calculation=3,Costs_by_category!F23/exchange_rate))),0)</f>
        <v>89600000</v>
      </c>
      <c r="M23" s="346" t="str">
        <f>dashboard_selection</f>
        <v>Institutional Governance Strengthening and Coordination</v>
      </c>
      <c r="N23" s="378">
        <f>IFERROR(VLOOKUP($M$23,$B$23:$G$32,2,FALSE),0)</f>
        <v>306030000</v>
      </c>
      <c r="O23" s="378">
        <f>IFERROR(VLOOKUP($M$23,$B$23:$G$32,3,FALSE),0)</f>
        <v>306030000</v>
      </c>
      <c r="P23" s="378">
        <f>IFERROR(VLOOKUP($M$23,$B$23:$G$32,4,FALSE),0)</f>
        <v>89600000</v>
      </c>
      <c r="Q23" s="378">
        <f>IFERROR(VLOOKUP($M$23,$B$23:$G$32,5,FALSE),0)</f>
        <v>89600000</v>
      </c>
      <c r="R23" s="378">
        <f>IFERROR(VLOOKUP($M$23,$B$23:$G$32,6,FALSE),0)</f>
        <v>89600000</v>
      </c>
    </row>
    <row r="24" spans="2:24">
      <c r="B24" s="335" t="str">
        <f>Costs_by_category!A24</f>
        <v>Financing for MR Services</v>
      </c>
      <c r="C24" s="268">
        <f>IFERROR(IF(currency_calculation=1,Costs_by_category!B24,IF(currency_calculation=2,Costs_by_category!B24*exchange_rate,IF(currency_calculation=3,Costs_by_category!B24/exchange_rate))),0)</f>
        <v>94730000</v>
      </c>
      <c r="D24" s="268">
        <f>IFERROR(IF(currency_calculation=1,Costs_by_category!C24,IF(currency_calculation=2,Costs_by_category!C24*exchange_rate,IF(currency_calculation=3,Costs_by_category!C24/exchange_rate))),0)</f>
        <v>0</v>
      </c>
      <c r="E24" s="268">
        <f>IFERROR(IF(currency_calculation=1,Costs_by_category!D24,IF(currency_calculation=2,Costs_by_category!D24*exchange_rate,IF(currency_calculation=3,Costs_by_category!D24/exchange_rate))),0)</f>
        <v>0</v>
      </c>
      <c r="F24" s="268">
        <f>IFERROR(IF(currency_calculation=1,Costs_by_category!E24,IF(currency_calculation=2,Costs_by_category!E24*exchange_rate,IF(currency_calculation=3,Costs_by_category!E24/exchange_rate))),0)</f>
        <v>0</v>
      </c>
      <c r="G24" s="269">
        <f>IFERROR(IF(currency_calculation=1,Costs_by_category!F24,IF(currency_calculation=2,Costs_by_category!F24*exchange_rate,IF(currency_calculation=3,Costs_by_category!F24/exchange_rate))),0)</f>
        <v>0</v>
      </c>
      <c r="M24" s="346" t="s">
        <v>908</v>
      </c>
      <c r="N24" s="379">
        <f>IFERROR(IF($M$23=dashboard_selection,SUMIFS(Detailed_budget_table[Y1 Total Cost Budget Line],Detailed_budget_table[[Thematic Area ]],$M$23,Detailed_budget_table[Cost Category],$M24),0),0)</f>
        <v>31500000</v>
      </c>
      <c r="O24" s="379">
        <f>IFERROR(IF($M$23=dashboard_selection,SUMIFS(Detailed_budget_table[Y2 Total Cost Budget Line],Detailed_budget_table[[Thematic Area ]],$M$23,Detailed_budget_table[Cost Category],$M24),0),0)</f>
        <v>31500000</v>
      </c>
      <c r="P24" s="379">
        <f>IFERROR(IF($M$23=dashboard_selection,SUMIFS(Detailed_budget_table[Y3 Total Cost Budget Line],Detailed_budget_table[[Thematic Area ]],$M$23,Detailed_budget_table[Cost Category],$M24),0),0)</f>
        <v>0</v>
      </c>
      <c r="Q24" s="379">
        <f>IFERROR(IF($M$23=dashboard_selection,SUMIFS(Detailed_budget_table[Y4 Total Cost Budget Line],Detailed_budget_table[[Thematic Area ]],$M$23,Detailed_budget_table[Cost Category],$M24),0),0)</f>
        <v>0</v>
      </c>
      <c r="R24" s="379">
        <f>IFERROR(IF($M$23=dashboard_selection,SUMIFS(Detailed_budget_table[Y5 Total Cost Budget Line],Detailed_budget_table[[Thematic Area ]],$M$23,Detailed_budget_table[Cost Category],$M24),0),0)</f>
        <v>0</v>
      </c>
      <c r="T24" s="379">
        <f t="shared" ref="T24:T33" si="0">IFERROR(IF(currency_calculation=1,N24,IF(currency_calculation=2,N24*exchange_rate,IF(currency_calculation=3,N24/exchange_rate))),0)</f>
        <v>31500000</v>
      </c>
      <c r="U24" s="379">
        <f t="shared" ref="U24:U33" si="1">IFERROR(IF(currency_calculation=1,O24,IF(currency_calculation=2,O24*exchange_rate,IF(currency_calculation=3,O24/exchange_rate))),0)</f>
        <v>31500000</v>
      </c>
      <c r="V24" s="379">
        <f t="shared" ref="V24:V33" si="2">IFERROR(IF(currency_calculation=1,P24,IF(currency_calculation=2,P24*exchange_rate,IF(currency_calculation=3,P24/exchange_rate))),0)</f>
        <v>0</v>
      </c>
      <c r="W24" s="379">
        <f t="shared" ref="W24:W33" si="3">IFERROR(IF(currency_calculation=1,Q24,IF(currency_calculation=2,Q24*exchange_rate,IF(currency_calculation=3,Q24/exchange_rate))),0)</f>
        <v>0</v>
      </c>
      <c r="X24" s="379">
        <f t="shared" ref="X24:X33" si="4">IFERROR(IF(currency_calculation=1,R24,IF(currency_calculation=2,R24*exchange_rate,IF(currency_calculation=3,R24/exchange_rate))),0)</f>
        <v>0</v>
      </c>
    </row>
    <row r="25" spans="2:24">
      <c r="B25" s="335" t="str">
        <f>Costs_by_category!A25</f>
        <v>Human Resources for MR</v>
      </c>
      <c r="C25" s="268">
        <f>IFERROR(IF(currency_calculation=1,Costs_by_category!B25,IF(currency_calculation=2,Costs_by_category!B25*exchange_rate,IF(currency_calculation=3,Costs_by_category!B25/exchange_rate))),0)</f>
        <v>0</v>
      </c>
      <c r="D25" s="268">
        <f>IFERROR(IF(currency_calculation=1,Costs_by_category!C25,IF(currency_calculation=2,Costs_by_category!C25*exchange_rate,IF(currency_calculation=3,Costs_by_category!C25/exchange_rate))),0)</f>
        <v>0</v>
      </c>
      <c r="E25" s="268">
        <f>IFERROR(IF(currency_calculation=1,Costs_by_category!D25,IF(currency_calculation=2,Costs_by_category!D25*exchange_rate,IF(currency_calculation=3,Costs_by_category!D25/exchange_rate))),0)</f>
        <v>0</v>
      </c>
      <c r="F25" s="268">
        <f>IFERROR(IF(currency_calculation=1,Costs_by_category!E25,IF(currency_calculation=2,Costs_by_category!E25*exchange_rate,IF(currency_calculation=3,Costs_by_category!E25/exchange_rate))),0)</f>
        <v>0</v>
      </c>
      <c r="G25" s="269">
        <f>IFERROR(IF(currency_calculation=1,Costs_by_category!F25,IF(currency_calculation=2,Costs_by_category!F25*exchange_rate,IF(currency_calculation=3,Costs_by_category!F25/exchange_rate))),0)</f>
        <v>0</v>
      </c>
      <c r="M25" s="346" t="str">
        <f>Costs_by_category!A10</f>
        <v>Supervision and Management Costs</v>
      </c>
      <c r="N25" s="379">
        <f>IFERROR(IF($M$23=dashboard_selection,SUMIFS(Detailed_budget_table[Y1 Total Cost Budget Line],Detailed_budget_table[[Thematic Area ]],$M$23,Detailed_budget_table[Cost Category],$M25),0),0)</f>
        <v>32000000</v>
      </c>
      <c r="O25" s="379">
        <f>IFERROR(IF($M$23=dashboard_selection,SUMIFS(Detailed_budget_table[Y2 Total Cost Budget Line],Detailed_budget_table[[Thematic Area ]],$M$23,Detailed_budget_table[Cost Category],$M25),0),0)</f>
        <v>32000000</v>
      </c>
      <c r="P25" s="379">
        <f>IFERROR(IF($M$23=dashboard_selection,SUMIFS(Detailed_budget_table[Y3 Total Cost Budget Line],Detailed_budget_table[[Thematic Area ]],$M$23,Detailed_budget_table[Cost Category],$M25),0),0)</f>
        <v>32000000</v>
      </c>
      <c r="Q25" s="379">
        <f>IFERROR(IF($M$23=dashboard_selection,SUMIFS(Detailed_budget_table[Y4 Total Cost Budget Line],Detailed_budget_table[[Thematic Area ]],$M$23,Detailed_budget_table[Cost Category],$M25),0),0)</f>
        <v>32000000</v>
      </c>
      <c r="R25" s="379">
        <f>IFERROR(IF($M$23=dashboard_selection,SUMIFS(Detailed_budget_table[Y5 Total Cost Budget Line],Detailed_budget_table[[Thematic Area ]],$M$23,Detailed_budget_table[Cost Category],$M25),0),0)</f>
        <v>32000000</v>
      </c>
      <c r="T25" s="379">
        <f t="shared" si="0"/>
        <v>32000000</v>
      </c>
      <c r="U25" s="379">
        <f t="shared" si="1"/>
        <v>32000000</v>
      </c>
      <c r="V25" s="379">
        <f t="shared" si="2"/>
        <v>32000000</v>
      </c>
      <c r="W25" s="379">
        <f t="shared" si="3"/>
        <v>32000000</v>
      </c>
      <c r="X25" s="379">
        <f t="shared" si="4"/>
        <v>32000000</v>
      </c>
    </row>
    <row r="26" spans="2:24">
      <c r="B26" s="335" t="str">
        <f>Costs_by_category!A26</f>
        <v>MR Service Delivery</v>
      </c>
      <c r="C26" s="268">
        <f>IFERROR(IF(currency_calculation=1,Costs_by_category!B26,IF(currency_calculation=2,Costs_by_category!B26*exchange_rate,IF(currency_calculation=3,Costs_by_category!B26/exchange_rate))),0)</f>
        <v>0</v>
      </c>
      <c r="D26" s="268">
        <f>IFERROR(IF(currency_calculation=1,Costs_by_category!C26,IF(currency_calculation=2,Costs_by_category!C26*exchange_rate,IF(currency_calculation=3,Costs_by_category!C26/exchange_rate))),0)</f>
        <v>0</v>
      </c>
      <c r="E26" s="268">
        <f>IFERROR(IF(currency_calculation=1,Costs_by_category!D26,IF(currency_calculation=2,Costs_by_category!D26*exchange_rate,IF(currency_calculation=3,Costs_by_category!D26/exchange_rate))),0)</f>
        <v>0</v>
      </c>
      <c r="F26" s="268">
        <f>IFERROR(IF(currency_calculation=1,Costs_by_category!E26,IF(currency_calculation=2,Costs_by_category!E26*exchange_rate,IF(currency_calculation=3,Costs_by_category!E26/exchange_rate))),0)</f>
        <v>0</v>
      </c>
      <c r="G26" s="269">
        <f>IFERROR(IF(currency_calculation=1,Costs_by_category!F26,IF(currency_calculation=2,Costs_by_category!F26*exchange_rate,IF(currency_calculation=3,Costs_by_category!F26/exchange_rate))),0)</f>
        <v>0</v>
      </c>
      <c r="M26" s="346" t="str">
        <f>Costs_by_category!A11</f>
        <v>Other Recurrent Costs</v>
      </c>
      <c r="N26" s="379">
        <f>IFERROR(IF($M$23=dashboard_selection,SUMIFS(Detailed_budget_table[Y1 Total Cost Budget Line],Detailed_budget_table[[Thematic Area ]],$M$23,Detailed_budget_table[Cost Category],$M26),0),0)</f>
        <v>242530000</v>
      </c>
      <c r="O26" s="379">
        <f>IFERROR(IF($M$23=dashboard_selection,SUMIFS(Detailed_budget_table[Y2 Total Cost Budget Line],Detailed_budget_table[[Thematic Area ]],$M$23,Detailed_budget_table[Cost Category],$M26),0),0)</f>
        <v>242530000</v>
      </c>
      <c r="P26" s="379">
        <f>IFERROR(IF($M$23=dashboard_selection,SUMIFS(Detailed_budget_table[Y3 Total Cost Budget Line],Detailed_budget_table[[Thematic Area ]],$M$23,Detailed_budget_table[Cost Category],$M26),0),0)</f>
        <v>57600000</v>
      </c>
      <c r="Q26" s="379">
        <f>IFERROR(IF($M$23=dashboard_selection,SUMIFS(Detailed_budget_table[Y4 Total Cost Budget Line],Detailed_budget_table[[Thematic Area ]],$M$23,Detailed_budget_table[Cost Category],$M26),0),0)</f>
        <v>57600000</v>
      </c>
      <c r="R26" s="379">
        <f>IFERROR(IF($M$23=dashboard_selection,SUMIFS(Detailed_budget_table[Y5 Total Cost Budget Line],Detailed_budget_table[[Thematic Area ]],$M$23,Detailed_budget_table[Cost Category],$M26),0),0)</f>
        <v>57600000</v>
      </c>
      <c r="T26" s="379">
        <f t="shared" si="0"/>
        <v>242530000</v>
      </c>
      <c r="U26" s="379">
        <f t="shared" si="1"/>
        <v>242530000</v>
      </c>
      <c r="V26" s="379">
        <f t="shared" si="2"/>
        <v>57600000</v>
      </c>
      <c r="W26" s="379">
        <f t="shared" si="3"/>
        <v>57600000</v>
      </c>
      <c r="X26" s="379">
        <f t="shared" si="4"/>
        <v>57600000</v>
      </c>
    </row>
    <row r="27" spans="2:24">
      <c r="B27" s="335" t="str">
        <f>Costs_by_category!A27</f>
        <v>Assistive Technology</v>
      </c>
      <c r="C27" s="268">
        <f>IFERROR(IF(currency_calculation=1,Costs_by_category!B27,IF(currency_calculation=2,Costs_by_category!B27*exchange_rate,IF(currency_calculation=3,Costs_by_category!B27/exchange_rate))),0)</f>
        <v>439350000</v>
      </c>
      <c r="D27" s="268">
        <f>IFERROR(IF(currency_calculation=1,Costs_by_category!C27,IF(currency_calculation=2,Costs_by_category!C27*exchange_rate,IF(currency_calculation=3,Costs_by_category!C27/exchange_rate))),0)</f>
        <v>0</v>
      </c>
      <c r="E27" s="268">
        <f>IFERROR(IF(currency_calculation=1,Costs_by_category!D27,IF(currency_calculation=2,Costs_by_category!D27*exchange_rate,IF(currency_calculation=3,Costs_by_category!D27/exchange_rate))),0)</f>
        <v>0</v>
      </c>
      <c r="F27" s="268">
        <f>IFERROR(IF(currency_calculation=1,Costs_by_category!E27,IF(currency_calculation=2,Costs_by_category!E27*exchange_rate,IF(currency_calculation=3,Costs_by_category!E27/exchange_rate))),0)</f>
        <v>0</v>
      </c>
      <c r="G27" s="269">
        <f>IFERROR(IF(currency_calculation=1,Costs_by_category!F27,IF(currency_calculation=2,Costs_by_category!F27*exchange_rate,IF(currency_calculation=3,Costs_by_category!F27/exchange_rate))),0)</f>
        <v>0</v>
      </c>
      <c r="M27" s="346" t="str">
        <f>Costs_by_category!A12</f>
        <v>Staff Costs</v>
      </c>
      <c r="N27" s="379">
        <f>IFERROR(IF($M$23=dashboard_selection,SUMIFS(Detailed_budget_table[Y1 Total Cost Budget Line],Detailed_budget_table[[Thematic Area ]],$M$23,Detailed_budget_table[Cost Category],$M27),0),0)</f>
        <v>0</v>
      </c>
      <c r="O27" s="379">
        <f>IFERROR(IF($M$23=dashboard_selection,SUMIFS(Detailed_budget_table[Y2 Total Cost Budget Line],Detailed_budget_table[[Thematic Area ]],$M$23,Detailed_budget_table[Cost Category],$M27),0),0)</f>
        <v>0</v>
      </c>
      <c r="P27" s="379">
        <f>IFERROR(IF($M$23=dashboard_selection,SUMIFS(Detailed_budget_table[Y3 Total Cost Budget Line],Detailed_budget_table[[Thematic Area ]],$M$23,Detailed_budget_table[Cost Category],$M27),0),0)</f>
        <v>0</v>
      </c>
      <c r="Q27" s="379">
        <f>IFERROR(IF($M$23=dashboard_selection,SUMIFS(Detailed_budget_table[Y4 Total Cost Budget Line],Detailed_budget_table[[Thematic Area ]],$M$23,Detailed_budget_table[Cost Category],$M27),0),0)</f>
        <v>0</v>
      </c>
      <c r="R27" s="379">
        <f>IFERROR(IF($M$23=dashboard_selection,SUMIFS(Detailed_budget_table[Y5 Total Cost Budget Line],Detailed_budget_table[[Thematic Area ]],$M$23,Detailed_budget_table[Cost Category],$M27),0),0)</f>
        <v>0</v>
      </c>
      <c r="T27" s="379">
        <f t="shared" si="0"/>
        <v>0</v>
      </c>
      <c r="U27" s="379">
        <f t="shared" si="1"/>
        <v>0</v>
      </c>
      <c r="V27" s="379">
        <f t="shared" si="2"/>
        <v>0</v>
      </c>
      <c r="W27" s="379">
        <f t="shared" si="3"/>
        <v>0</v>
      </c>
      <c r="X27" s="379">
        <f t="shared" si="4"/>
        <v>0</v>
      </c>
    </row>
    <row r="28" spans="2:24">
      <c r="B28" s="335">
        <f>Costs_by_category!A28</f>
        <v>0</v>
      </c>
      <c r="C28" s="268">
        <f>IFERROR(IF(currency_calculation=1,Costs_by_category!B28,IF(currency_calculation=2,Costs_by_category!B28*exchange_rate,IF(currency_calculation=3,Costs_by_category!B28/exchange_rate))),0)</f>
        <v>0</v>
      </c>
      <c r="D28" s="268">
        <f>IFERROR(IF(currency_calculation=1,Costs_by_category!C28,IF(currency_calculation=2,Costs_by_category!C28*exchange_rate,IF(currency_calculation=3,Costs_by_category!C28/exchange_rate))),0)</f>
        <v>0</v>
      </c>
      <c r="E28" s="268">
        <f>IFERROR(IF(currency_calculation=1,Costs_by_category!D28,IF(currency_calculation=2,Costs_by_category!D28*exchange_rate,IF(currency_calculation=3,Costs_by_category!D28/exchange_rate))),0)</f>
        <v>0</v>
      </c>
      <c r="F28" s="268">
        <f>IFERROR(IF(currency_calculation=1,Costs_by_category!E28,IF(currency_calculation=2,Costs_by_category!E28*exchange_rate,IF(currency_calculation=3,Costs_by_category!E28/exchange_rate))),0)</f>
        <v>0</v>
      </c>
      <c r="G28" s="269">
        <f>IFERROR(IF(currency_calculation=1,Costs_by_category!F28,IF(currency_calculation=2,Costs_by_category!F28*exchange_rate,IF(currency_calculation=3,Costs_by_category!F28/exchange_rate))),0)</f>
        <v>0</v>
      </c>
      <c r="M28" s="346" t="str">
        <f>Costs_by_category!A13</f>
        <v>Cost Category5</v>
      </c>
      <c r="N28" s="379">
        <f>IFERROR(IF($M$23=dashboard_selection,SUMIFS(Detailed_budget_table[Y1 Total Cost Budget Line],Detailed_budget_table[[Thematic Area ]],$M$23,Detailed_budget_table[Cost Category],$M28),0),0)</f>
        <v>0</v>
      </c>
      <c r="O28" s="379">
        <f>IFERROR(IF($M$23=dashboard_selection,SUMIFS(Detailed_budget_table[Y2 Total Cost Budget Line],Detailed_budget_table[[Thematic Area ]],$M$23,Detailed_budget_table[Cost Category],$M28),0),0)</f>
        <v>0</v>
      </c>
      <c r="P28" s="379">
        <f>IFERROR(IF($M$23=dashboard_selection,SUMIFS(Detailed_budget_table[Y3 Total Cost Budget Line],Detailed_budget_table[[Thematic Area ]],$M$23,Detailed_budget_table[Cost Category],$M28),0),0)</f>
        <v>0</v>
      </c>
      <c r="Q28" s="379">
        <f>IFERROR(IF($M$23=dashboard_selection,SUMIFS(Detailed_budget_table[Y4 Total Cost Budget Line],Detailed_budget_table[[Thematic Area ]],$M$23,Detailed_budget_table[Cost Category],$M28),0),0)</f>
        <v>0</v>
      </c>
      <c r="R28" s="379">
        <f>IFERROR(IF($M$23=dashboard_selection,SUMIFS(Detailed_budget_table[Y5 Total Cost Budget Line],Detailed_budget_table[[Thematic Area ]],$M$23,Detailed_budget_table[Cost Category],$M28),0),0)</f>
        <v>0</v>
      </c>
      <c r="T28" s="379">
        <f t="shared" si="0"/>
        <v>0</v>
      </c>
      <c r="U28" s="379">
        <f t="shared" si="1"/>
        <v>0</v>
      </c>
      <c r="V28" s="379">
        <f t="shared" si="2"/>
        <v>0</v>
      </c>
      <c r="W28" s="379">
        <f t="shared" si="3"/>
        <v>0</v>
      </c>
      <c r="X28" s="379">
        <f t="shared" si="4"/>
        <v>0</v>
      </c>
    </row>
    <row r="29" spans="2:24">
      <c r="B29" s="335">
        <f>Costs_by_category!A29</f>
        <v>0</v>
      </c>
      <c r="C29" s="268">
        <f>IFERROR(IF(currency_calculation=1,Costs_by_category!B29,IF(currency_calculation=2,Costs_by_category!B29*exchange_rate,IF(currency_calculation=3,Costs_by_category!B29/exchange_rate))),0)</f>
        <v>0</v>
      </c>
      <c r="D29" s="268">
        <f>IFERROR(IF(currency_calculation=1,Costs_by_category!C29,IF(currency_calculation=2,Costs_by_category!C29*exchange_rate,IF(currency_calculation=3,Costs_by_category!C29/exchange_rate))),0)</f>
        <v>0</v>
      </c>
      <c r="E29" s="268">
        <f>IFERROR(IF(currency_calculation=1,Costs_by_category!D29,IF(currency_calculation=2,Costs_by_category!D29*exchange_rate,IF(currency_calculation=3,Costs_by_category!D29/exchange_rate))),0)</f>
        <v>0</v>
      </c>
      <c r="F29" s="268">
        <f>IFERROR(IF(currency_calculation=1,Costs_by_category!E29,IF(currency_calculation=2,Costs_by_category!E29*exchange_rate,IF(currency_calculation=3,Costs_by_category!E29/exchange_rate))),0)</f>
        <v>0</v>
      </c>
      <c r="G29" s="269">
        <f>IFERROR(IF(currency_calculation=1,Costs_by_category!F29,IF(currency_calculation=2,Costs_by_category!F29*exchange_rate,IF(currency_calculation=3,Costs_by_category!F29/exchange_rate))),0)</f>
        <v>0</v>
      </c>
      <c r="M29" s="346" t="str">
        <f>Costs_by_category!A14</f>
        <v>Cost Category6</v>
      </c>
      <c r="N29" s="379">
        <f>IFERROR(IF($M$23=dashboard_selection,SUMIFS(Detailed_budget_table[Y1 Total Cost Budget Line],Detailed_budget_table[[Thematic Area ]],$M$23,Detailed_budget_table[Cost Category],$M29),0),0)</f>
        <v>0</v>
      </c>
      <c r="O29" s="379">
        <f>IFERROR(IF($M$23=dashboard_selection,SUMIFS(Detailed_budget_table[Y2 Total Cost Budget Line],Detailed_budget_table[[Thematic Area ]],$M$23,Detailed_budget_table[Cost Category],$M29),0),0)</f>
        <v>0</v>
      </c>
      <c r="P29" s="379">
        <f>IFERROR(IF($M$23=dashboard_selection,SUMIFS(Detailed_budget_table[Y3 Total Cost Budget Line],Detailed_budget_table[[Thematic Area ]],$M$23,Detailed_budget_table[Cost Category],$M29),0),0)</f>
        <v>0</v>
      </c>
      <c r="Q29" s="379">
        <f>IFERROR(IF($M$23=dashboard_selection,SUMIFS(Detailed_budget_table[Y4 Total Cost Budget Line],Detailed_budget_table[[Thematic Area ]],$M$23,Detailed_budget_table[Cost Category],$M29),0),0)</f>
        <v>0</v>
      </c>
      <c r="R29" s="379">
        <f>IFERROR(IF($M$23=dashboard_selection,SUMIFS(Detailed_budget_table[Y5 Total Cost Budget Line],Detailed_budget_table[[Thematic Area ]],$M$23,Detailed_budget_table[Cost Category],$M29),0),0)</f>
        <v>0</v>
      </c>
      <c r="T29" s="379">
        <f t="shared" si="0"/>
        <v>0</v>
      </c>
      <c r="U29" s="379">
        <f t="shared" si="1"/>
        <v>0</v>
      </c>
      <c r="V29" s="379">
        <f t="shared" si="2"/>
        <v>0</v>
      </c>
      <c r="W29" s="379">
        <f t="shared" si="3"/>
        <v>0</v>
      </c>
      <c r="X29" s="379">
        <f t="shared" si="4"/>
        <v>0</v>
      </c>
    </row>
    <row r="30" spans="2:24">
      <c r="B30" s="335">
        <f>Costs_by_category!A30</f>
        <v>0</v>
      </c>
      <c r="C30" s="268">
        <f>IFERROR(IF(currency_calculation=1,Costs_by_category!B30,IF(currency_calculation=2,Costs_by_category!B30*exchange_rate,IF(currency_calculation=3,Costs_by_category!B30/exchange_rate))),0)</f>
        <v>0</v>
      </c>
      <c r="D30" s="268">
        <f>IFERROR(IF(currency_calculation=1,Costs_by_category!C30,IF(currency_calculation=2,Costs_by_category!C30*exchange_rate,IF(currency_calculation=3,Costs_by_category!C30/exchange_rate))),0)</f>
        <v>0</v>
      </c>
      <c r="E30" s="268">
        <f>IFERROR(IF(currency_calculation=1,Costs_by_category!D30,IF(currency_calculation=2,Costs_by_category!D30*exchange_rate,IF(currency_calculation=3,Costs_by_category!D30/exchange_rate))),0)</f>
        <v>0</v>
      </c>
      <c r="F30" s="268">
        <f>IFERROR(IF(currency_calculation=1,Costs_by_category!E30,IF(currency_calculation=2,Costs_by_category!E30*exchange_rate,IF(currency_calculation=3,Costs_by_category!E30/exchange_rate))),0)</f>
        <v>0</v>
      </c>
      <c r="G30" s="269">
        <f>IFERROR(IF(currency_calculation=1,Costs_by_category!F30,IF(currency_calculation=2,Costs_by_category!F30*exchange_rate,IF(currency_calculation=3,Costs_by_category!F30/exchange_rate))),0)</f>
        <v>0</v>
      </c>
      <c r="M30" s="346" t="str">
        <f>Costs_by_category!A15</f>
        <v>Cost Category7</v>
      </c>
      <c r="N30" s="379">
        <f>IFERROR(IF($M$23=dashboard_selection,SUMIFS(Detailed_budget_table[Y1 Total Cost Budget Line],Detailed_budget_table[[Thematic Area ]],$M$23,Detailed_budget_table[Cost Category],$M30),0),0)</f>
        <v>0</v>
      </c>
      <c r="O30" s="379">
        <f>IFERROR(IF($M$23=dashboard_selection,SUMIFS(Detailed_budget_table[Y2 Total Cost Budget Line],Detailed_budget_table[[Thematic Area ]],$M$23,Detailed_budget_table[Cost Category],$M30),0),0)</f>
        <v>0</v>
      </c>
      <c r="P30" s="379">
        <f>IFERROR(IF($M$23=dashboard_selection,SUMIFS(Detailed_budget_table[Y3 Total Cost Budget Line],Detailed_budget_table[[Thematic Area ]],$M$23,Detailed_budget_table[Cost Category],$M30),0),0)</f>
        <v>0</v>
      </c>
      <c r="Q30" s="379">
        <f>IFERROR(IF($M$23=dashboard_selection,SUMIFS(Detailed_budget_table[Y4 Total Cost Budget Line],Detailed_budget_table[[Thematic Area ]],$M$23,Detailed_budget_table[Cost Category],$M30),0),0)</f>
        <v>0</v>
      </c>
      <c r="R30" s="379">
        <f>IFERROR(IF($M$23=dashboard_selection,SUMIFS(Detailed_budget_table[Y5 Total Cost Budget Line],Detailed_budget_table[[Thematic Area ]],$M$23,Detailed_budget_table[Cost Category],$M30),0),0)</f>
        <v>0</v>
      </c>
      <c r="T30" s="379">
        <f t="shared" si="0"/>
        <v>0</v>
      </c>
      <c r="U30" s="379">
        <f t="shared" si="1"/>
        <v>0</v>
      </c>
      <c r="V30" s="379">
        <f t="shared" si="2"/>
        <v>0</v>
      </c>
      <c r="W30" s="379">
        <f t="shared" si="3"/>
        <v>0</v>
      </c>
      <c r="X30" s="379">
        <f t="shared" si="4"/>
        <v>0</v>
      </c>
    </row>
    <row r="31" spans="2:24">
      <c r="B31" s="335">
        <f>Costs_by_category!A31</f>
        <v>0</v>
      </c>
      <c r="C31" s="268">
        <f>IFERROR(IF(currency_calculation=1,Costs_by_category!B31,IF(currency_calculation=2,Costs_by_category!B31*exchange_rate,IF(currency_calculation=3,Costs_by_category!B31/exchange_rate))),0)</f>
        <v>0</v>
      </c>
      <c r="D31" s="268">
        <f>IFERROR(IF(currency_calculation=1,Costs_by_category!C31,IF(currency_calculation=2,Costs_by_category!C31*exchange_rate,IF(currency_calculation=3,Costs_by_category!C31/exchange_rate))),0)</f>
        <v>0</v>
      </c>
      <c r="E31" s="268">
        <f>IFERROR(IF(currency_calculation=1,Costs_by_category!D31,IF(currency_calculation=2,Costs_by_category!D31*exchange_rate,IF(currency_calculation=3,Costs_by_category!D31/exchange_rate))),0)</f>
        <v>0</v>
      </c>
      <c r="F31" s="268">
        <f>IFERROR(IF(currency_calculation=1,Costs_by_category!E31,IF(currency_calculation=2,Costs_by_category!E31*exchange_rate,IF(currency_calculation=3,Costs_by_category!E31/exchange_rate))),0)</f>
        <v>0</v>
      </c>
      <c r="G31" s="269">
        <f>IFERROR(IF(currency_calculation=1,Costs_by_category!F31,IF(currency_calculation=2,Costs_by_category!F31*exchange_rate,IF(currency_calculation=3,Costs_by_category!F31/exchange_rate))),0)</f>
        <v>0</v>
      </c>
      <c r="M31" s="346" t="str">
        <f>Costs_by_category!A16</f>
        <v>Cost Category8</v>
      </c>
      <c r="N31" s="379">
        <f>IFERROR(IF($M$23=dashboard_selection,SUMIFS(Detailed_budget_table[Y1 Total Cost Budget Line],Detailed_budget_table[[Thematic Area ]],$M$23,Detailed_budget_table[Cost Category],$M31),0),0)</f>
        <v>0</v>
      </c>
      <c r="O31" s="379">
        <f>IFERROR(IF($M$23=dashboard_selection,SUMIFS(Detailed_budget_table[Y2 Total Cost Budget Line],Detailed_budget_table[[Thematic Area ]],$M$23,Detailed_budget_table[Cost Category],$M31),0),0)</f>
        <v>0</v>
      </c>
      <c r="P31" s="379">
        <f>IFERROR(IF($M$23=dashboard_selection,SUMIFS(Detailed_budget_table[Y3 Total Cost Budget Line],Detailed_budget_table[[Thematic Area ]],$M$23,Detailed_budget_table[Cost Category],$M31),0),0)</f>
        <v>0</v>
      </c>
      <c r="Q31" s="379">
        <f>IFERROR(IF($M$23=dashboard_selection,SUMIFS(Detailed_budget_table[Y4 Total Cost Budget Line],Detailed_budget_table[[Thematic Area ]],$M$23,Detailed_budget_table[Cost Category],$M31),0),0)</f>
        <v>0</v>
      </c>
      <c r="R31" s="379">
        <f>IFERROR(IF($M$23=dashboard_selection,SUMIFS(Detailed_budget_table[Y5 Total Cost Budget Line],Detailed_budget_table[[Thematic Area ]],$M$23,Detailed_budget_table[Cost Category],$M31),0),0)</f>
        <v>0</v>
      </c>
      <c r="T31" s="379">
        <f t="shared" si="0"/>
        <v>0</v>
      </c>
      <c r="U31" s="379">
        <f t="shared" si="1"/>
        <v>0</v>
      </c>
      <c r="V31" s="379">
        <f t="shared" si="2"/>
        <v>0</v>
      </c>
      <c r="W31" s="379">
        <f t="shared" si="3"/>
        <v>0</v>
      </c>
      <c r="X31" s="379">
        <f t="shared" si="4"/>
        <v>0</v>
      </c>
    </row>
    <row r="32" spans="2:24">
      <c r="B32" s="274">
        <f>Costs_by_category!A32</f>
        <v>0</v>
      </c>
      <c r="C32" s="387">
        <f>IFERROR(IF(currency_calculation=1,Costs_by_category!B32,IF(currency_calculation=2,Costs_by_category!B32*exchange_rate,IF(currency_calculation=3,Costs_by_category!B32/exchange_rate))),0)</f>
        <v>0</v>
      </c>
      <c r="D32" s="270">
        <f>IFERROR(IF(currency_calculation=1,Costs_by_category!C32,IF(currency_calculation=2,Costs_by_category!C32*exchange_rate,IF(currency_calculation=3,Costs_by_category!C32/exchange_rate))),0)</f>
        <v>0</v>
      </c>
      <c r="E32" s="270">
        <f>IFERROR(IF(currency_calculation=1,Costs_by_category!D32,IF(currency_calculation=2,Costs_by_category!D32*exchange_rate,IF(currency_calculation=3,Costs_by_category!D32/exchange_rate))),0)</f>
        <v>0</v>
      </c>
      <c r="F32" s="270">
        <f>IFERROR(IF(currency_calculation=1,Costs_by_category!E32,IF(currency_calculation=2,Costs_by_category!E32*exchange_rate,IF(currency_calculation=3,Costs_by_category!E32/exchange_rate))),0)</f>
        <v>0</v>
      </c>
      <c r="G32" s="271">
        <f>IFERROR(IF(currency_calculation=1,Costs_by_category!F32,IF(currency_calculation=2,Costs_by_category!F32*exchange_rate,IF(currency_calculation=3,Costs_by_category!F32/exchange_rate))),0)</f>
        <v>0</v>
      </c>
      <c r="M32" s="346" t="str">
        <f>Costs_by_category!A17</f>
        <v>Cost Category9</v>
      </c>
      <c r="N32" s="379">
        <f>IFERROR(IF($M$23=dashboard_selection,SUMIFS(Detailed_budget_table[Y1 Total Cost Budget Line],Detailed_budget_table[[Thematic Area ]],$M$23,Detailed_budget_table[Cost Category],$M32),0),0)</f>
        <v>0</v>
      </c>
      <c r="O32" s="379">
        <f>IFERROR(IF($M$23=dashboard_selection,SUMIFS(Detailed_budget_table[Y2 Total Cost Budget Line],Detailed_budget_table[[Thematic Area ]],$M$23,Detailed_budget_table[Cost Category],$M32),0),0)</f>
        <v>0</v>
      </c>
      <c r="P32" s="379">
        <f>IFERROR(IF($M$23=dashboard_selection,SUMIFS(Detailed_budget_table[Y3 Total Cost Budget Line],Detailed_budget_table[[Thematic Area ]],$M$23,Detailed_budget_table[Cost Category],$M32),0),0)</f>
        <v>0</v>
      </c>
      <c r="Q32" s="379">
        <f>IFERROR(IF($M$23=dashboard_selection,SUMIFS(Detailed_budget_table[Y4 Total Cost Budget Line],Detailed_budget_table[[Thematic Area ]],$M$23,Detailed_budget_table[Cost Category],$M32),0),0)</f>
        <v>0</v>
      </c>
      <c r="R32" s="379">
        <f>IFERROR(IF($M$23=dashboard_selection,SUMIFS(Detailed_budget_table[Y5 Total Cost Budget Line],Detailed_budget_table[[Thematic Area ]],$M$23,Detailed_budget_table[Cost Category],$M32),0),0)</f>
        <v>0</v>
      </c>
      <c r="T32" s="379">
        <f t="shared" si="0"/>
        <v>0</v>
      </c>
      <c r="U32" s="379">
        <f t="shared" si="1"/>
        <v>0</v>
      </c>
      <c r="V32" s="379">
        <f t="shared" si="2"/>
        <v>0</v>
      </c>
      <c r="W32" s="379">
        <f t="shared" si="3"/>
        <v>0</v>
      </c>
      <c r="X32" s="379">
        <f t="shared" si="4"/>
        <v>0</v>
      </c>
    </row>
    <row r="33" spans="2:24">
      <c r="M33" s="346" t="str">
        <f>Costs_by_category!A18</f>
        <v>Cost Category10</v>
      </c>
      <c r="N33" s="379">
        <f>IFERROR(IF($M$23=dashboard_selection,SUMIFS(Detailed_budget_table[Y1 Total Cost Budget Line],Detailed_budget_table[[Thematic Area ]],$M$23,Detailed_budget_table[Cost Category],$M33),0),0)</f>
        <v>0</v>
      </c>
      <c r="O33" s="379">
        <f>IFERROR(IF($M$23=dashboard_selection,SUMIFS(Detailed_budget_table[Y2 Total Cost Budget Line],Detailed_budget_table[[Thematic Area ]],$M$23,Detailed_budget_table[Cost Category],$M33),0),0)</f>
        <v>0</v>
      </c>
      <c r="P33" s="379">
        <f>IFERROR(IF($M$23=dashboard_selection,SUMIFS(Detailed_budget_table[Y3 Total Cost Budget Line],Detailed_budget_table[[Thematic Area ]],$M$23,Detailed_budget_table[Cost Category],$M33),0),0)</f>
        <v>0</v>
      </c>
      <c r="Q33" s="379">
        <f>IFERROR(IF($M$23=dashboard_selection,SUMIFS(Detailed_budget_table[Y4 Total Cost Budget Line],Detailed_budget_table[[Thematic Area ]],$M$23,Detailed_budget_table[Cost Category],$M33),0),0)</f>
        <v>0</v>
      </c>
      <c r="R33" s="379">
        <f>IFERROR(IF($M$23=dashboard_selection,SUMIFS(Detailed_budget_table[Y5 Total Cost Budget Line],Detailed_budget_table[[Thematic Area ]],$M$23,Detailed_budget_table[Cost Category],$M33),0),0)</f>
        <v>0</v>
      </c>
      <c r="T33" s="379">
        <f t="shared" si="0"/>
        <v>0</v>
      </c>
      <c r="U33" s="379">
        <f t="shared" si="1"/>
        <v>0</v>
      </c>
      <c r="V33" s="379">
        <f t="shared" si="2"/>
        <v>0</v>
      </c>
      <c r="W33" s="379">
        <f t="shared" si="3"/>
        <v>0</v>
      </c>
      <c r="X33" s="379">
        <f t="shared" si="4"/>
        <v>0</v>
      </c>
    </row>
    <row r="34" spans="2:24">
      <c r="B34" s="7"/>
    </row>
    <row r="35" spans="2:24">
      <c r="B35" s="265" t="str">
        <f>"Funding by cost category ("&amp;currency_results&amp;")"</f>
        <v>Funding by cost category (MWK)</v>
      </c>
      <c r="C35" s="265"/>
      <c r="D35" s="263"/>
      <c r="E35" s="263"/>
      <c r="F35" s="263"/>
      <c r="G35" s="264"/>
    </row>
    <row r="36" spans="2:24">
      <c r="B36" s="33" t="str">
        <f>Costs_by_category!A9</f>
        <v>Training and Development Costs</v>
      </c>
      <c r="C36" s="267">
        <f>IFERROR(IF(currency_calculation=1,Costs_by_category!I9,IF(currency_calculation=2,Costs_by_category!I9*exchange_rate,IF(currency_calculation=3,Costs_by_category!I9/exchange_rate))),0)</f>
        <v>45000000</v>
      </c>
      <c r="D36" s="268">
        <f>IFERROR(IF(currency_calculation=1,Costs_by_category!J9,IF(currency_calculation=2,Costs_by_category!J9*exchange_rate,IF(currency_calculation=3,Costs_by_category!J9/exchange_rate))),0)</f>
        <v>15750000</v>
      </c>
      <c r="E36" s="268">
        <f>IFERROR(IF(currency_calculation=1,Costs_by_category!K9,IF(currency_calculation=2,Costs_by_category!K9*exchange_rate,IF(currency_calculation=3,Costs_by_category!K9/exchange_rate))),0)</f>
        <v>0</v>
      </c>
      <c r="F36" s="268">
        <f>IFERROR(IF(currency_calculation=1,Costs_by_category!L9,IF(currency_calculation=2,Costs_by_category!L9*exchange_rate,IF(currency_calculation=3,Costs_by_category!L9/exchange_rate))),0)</f>
        <v>0</v>
      </c>
      <c r="G36" s="269">
        <f>IFERROR(IF(currency_calculation=1,Costs_by_category!M9,IF(currency_calculation=2,Costs_by_category!M9*exchange_rate,IF(currency_calculation=3,Costs_by_category!M9/exchange_rate))),0)</f>
        <v>0</v>
      </c>
    </row>
    <row r="37" spans="2:24">
      <c r="B37" s="33" t="str">
        <f>Costs_by_category!A10</f>
        <v>Supervision and Management Costs</v>
      </c>
      <c r="C37" s="267">
        <f>IFERROR(IF(currency_calculation=1,Costs_by_category!I10,IF(currency_calculation=2,Costs_by_category!I10*exchange_rate,IF(currency_calculation=3,Costs_by_category!I10/exchange_rate))),0)</f>
        <v>53750000</v>
      </c>
      <c r="D37" s="268">
        <f>IFERROR(IF(currency_calculation=1,Costs_by_category!J10,IF(currency_calculation=2,Costs_by_category!J10*exchange_rate,IF(currency_calculation=3,Costs_by_category!J10/exchange_rate))),0)</f>
        <v>16000000</v>
      </c>
      <c r="E37" s="268">
        <f>IFERROR(IF(currency_calculation=1,Costs_by_category!K10,IF(currency_calculation=2,Costs_by_category!K10*exchange_rate,IF(currency_calculation=3,Costs_by_category!K10/exchange_rate))),0)</f>
        <v>32000000</v>
      </c>
      <c r="F37" s="268">
        <f>IFERROR(IF(currency_calculation=1,Costs_by_category!L10,IF(currency_calculation=2,Costs_by_category!L10*exchange_rate,IF(currency_calculation=3,Costs_by_category!L10/exchange_rate))),0)</f>
        <v>32000000</v>
      </c>
      <c r="G37" s="269">
        <f>IFERROR(IF(currency_calculation=1,Costs_by_category!M10,IF(currency_calculation=2,Costs_by_category!M10*exchange_rate,IF(currency_calculation=3,Costs_by_category!M10/exchange_rate))),0)</f>
        <v>32000000</v>
      </c>
    </row>
    <row r="38" spans="2:24">
      <c r="B38" s="33" t="str">
        <f>Costs_by_category!A11</f>
        <v>Other Recurrent Costs</v>
      </c>
      <c r="C38" s="267">
        <f>IFERROR(IF(currency_calculation=1,Costs_by_category!I11,IF(currency_calculation=2,Costs_by_category!I11*exchange_rate,IF(currency_calculation=3,Costs_by_category!I11/exchange_rate))),0)</f>
        <v>294184000</v>
      </c>
      <c r="D38" s="268">
        <f>IFERROR(IF(currency_calculation=1,Costs_by_category!J11,IF(currency_calculation=2,Costs_by_category!J11*exchange_rate,IF(currency_calculation=3,Costs_by_category!J11/exchange_rate))),0)</f>
        <v>121265000</v>
      </c>
      <c r="E38" s="268">
        <f>IFERROR(IF(currency_calculation=1,Costs_by_category!K11,IF(currency_calculation=2,Costs_by_category!K11*exchange_rate,IF(currency_calculation=3,Costs_by_category!K11/exchange_rate))),0)</f>
        <v>40320000</v>
      </c>
      <c r="F38" s="268">
        <f>IFERROR(IF(currency_calculation=1,Costs_by_category!L11,IF(currency_calculation=2,Costs_by_category!L11*exchange_rate,IF(currency_calculation=3,Costs_by_category!L11/exchange_rate))),0)</f>
        <v>46080000</v>
      </c>
      <c r="G38" s="269">
        <f>IFERROR(IF(currency_calculation=1,Costs_by_category!M11,IF(currency_calculation=2,Costs_by_category!M11*exchange_rate,IF(currency_calculation=3,Costs_by_category!M11/exchange_rate))),0)</f>
        <v>57600000</v>
      </c>
    </row>
    <row r="39" spans="2:24">
      <c r="B39" s="33" t="str">
        <f>Costs_by_category!A12</f>
        <v>Staff Costs</v>
      </c>
      <c r="C39" s="267">
        <f>IFERROR(IF(currency_calculation=1,Costs_by_category!I12,IF(currency_calculation=2,Costs_by_category!I12*exchange_rate,IF(currency_calculation=3,Costs_by_category!I12/exchange_rate))),0)</f>
        <v>5900000</v>
      </c>
      <c r="D39" s="268">
        <f>IFERROR(IF(currency_calculation=1,Costs_by_category!J12,IF(currency_calculation=2,Costs_by_category!J12*exchange_rate,IF(currency_calculation=3,Costs_by_category!J12/exchange_rate))),0)</f>
        <v>0</v>
      </c>
      <c r="E39" s="268">
        <f>IFERROR(IF(currency_calculation=1,Costs_by_category!K12,IF(currency_calculation=2,Costs_by_category!K12*exchange_rate,IF(currency_calculation=3,Costs_by_category!K12/exchange_rate))),0)</f>
        <v>0</v>
      </c>
      <c r="F39" s="268">
        <f>IFERROR(IF(currency_calculation=1,Costs_by_category!L12,IF(currency_calculation=2,Costs_by_category!L12*exchange_rate,IF(currency_calculation=3,Costs_by_category!L12/exchange_rate))),0)</f>
        <v>0</v>
      </c>
      <c r="G39" s="269">
        <f>IFERROR(IF(currency_calculation=1,Costs_by_category!M12,IF(currency_calculation=2,Costs_by_category!M12*exchange_rate,IF(currency_calculation=3,Costs_by_category!M12/exchange_rate))),0)</f>
        <v>0</v>
      </c>
    </row>
    <row r="40" spans="2:24">
      <c r="B40" s="33" t="str">
        <f>Costs_by_category!A13</f>
        <v>Cost Category5</v>
      </c>
      <c r="C40" s="267">
        <f>IFERROR(IF(currency_calculation=1,Costs_by_category!I13,IF(currency_calculation=2,Costs_by_category!I13*exchange_rate,IF(currency_calculation=3,Costs_by_category!I13/exchange_rate))),0)</f>
        <v>0</v>
      </c>
      <c r="D40" s="268">
        <f>IFERROR(IF(currency_calculation=1,Costs_by_category!J13,IF(currency_calculation=2,Costs_by_category!J13*exchange_rate,IF(currency_calculation=3,Costs_by_category!J13/exchange_rate))),0)</f>
        <v>0</v>
      </c>
      <c r="E40" s="268">
        <f>IFERROR(IF(currency_calculation=1,Costs_by_category!K13,IF(currency_calculation=2,Costs_by_category!K13*exchange_rate,IF(currency_calculation=3,Costs_by_category!K13/exchange_rate))),0)</f>
        <v>0</v>
      </c>
      <c r="F40" s="268">
        <f>IFERROR(IF(currency_calculation=1,Costs_by_category!L13,IF(currency_calculation=2,Costs_by_category!L13*exchange_rate,IF(currency_calculation=3,Costs_by_category!L13/exchange_rate))),0)</f>
        <v>0</v>
      </c>
      <c r="G40" s="269">
        <f>IFERROR(IF(currency_calculation=1,Costs_by_category!M13,IF(currency_calculation=2,Costs_by_category!M13*exchange_rate,IF(currency_calculation=3,Costs_by_category!M13/exchange_rate))),0)</f>
        <v>0</v>
      </c>
    </row>
    <row r="41" spans="2:24">
      <c r="B41" s="33" t="str">
        <f>Costs_by_category!A14</f>
        <v>Cost Category6</v>
      </c>
      <c r="C41" s="267">
        <f>IFERROR(IF(currency_calculation=1,Costs_by_category!I14,IF(currency_calculation=2,Costs_by_category!I14*exchange_rate,IF(currency_calculation=3,Costs_by_category!I14/exchange_rate))),0)</f>
        <v>0</v>
      </c>
      <c r="D41" s="268">
        <f>IFERROR(IF(currency_calculation=1,Costs_by_category!J14,IF(currency_calculation=2,Costs_by_category!J14*exchange_rate,IF(currency_calculation=3,Costs_by_category!J14/exchange_rate))),0)</f>
        <v>0</v>
      </c>
      <c r="E41" s="268">
        <f>IFERROR(IF(currency_calculation=1,Costs_by_category!K14,IF(currency_calculation=2,Costs_by_category!K14*exchange_rate,IF(currency_calculation=3,Costs_by_category!K14/exchange_rate))),0)</f>
        <v>0</v>
      </c>
      <c r="F41" s="268">
        <f>IFERROR(IF(currency_calculation=1,Costs_by_category!L14,IF(currency_calculation=2,Costs_by_category!L14*exchange_rate,IF(currency_calculation=3,Costs_by_category!L14/exchange_rate))),0)</f>
        <v>0</v>
      </c>
      <c r="G41" s="269">
        <f>IFERROR(IF(currency_calculation=1,Costs_by_category!M14,IF(currency_calculation=2,Costs_by_category!M14*exchange_rate,IF(currency_calculation=3,Costs_by_category!M14/exchange_rate))),0)</f>
        <v>0</v>
      </c>
    </row>
    <row r="42" spans="2:24">
      <c r="B42" s="33" t="str">
        <f>Costs_by_category!A15</f>
        <v>Cost Category7</v>
      </c>
      <c r="C42" s="267">
        <f>IFERROR(IF(currency_calculation=1,Costs_by_category!I15,IF(currency_calculation=2,Costs_by_category!I15*exchange_rate,IF(currency_calculation=3,Costs_by_category!I15/exchange_rate))),0)</f>
        <v>0</v>
      </c>
      <c r="D42" s="268">
        <f>IFERROR(IF(currency_calculation=1,Costs_by_category!J15,IF(currency_calculation=2,Costs_by_category!J15*exchange_rate,IF(currency_calculation=3,Costs_by_category!J15/exchange_rate))),0)</f>
        <v>0</v>
      </c>
      <c r="E42" s="268">
        <f>IFERROR(IF(currency_calculation=1,Costs_by_category!K15,IF(currency_calculation=2,Costs_by_category!K15*exchange_rate,IF(currency_calculation=3,Costs_by_category!K15/exchange_rate))),0)</f>
        <v>0</v>
      </c>
      <c r="F42" s="268">
        <f>IFERROR(IF(currency_calculation=1,Costs_by_category!L15,IF(currency_calculation=2,Costs_by_category!L15*exchange_rate,IF(currency_calculation=3,Costs_by_category!L15/exchange_rate))),0)</f>
        <v>0</v>
      </c>
      <c r="G42" s="269">
        <f>IFERROR(IF(currency_calculation=1,Costs_by_category!M15,IF(currency_calculation=2,Costs_by_category!M15*exchange_rate,IF(currency_calculation=3,Costs_by_category!M15/exchange_rate))),0)</f>
        <v>0</v>
      </c>
    </row>
    <row r="43" spans="2:24">
      <c r="B43" s="33" t="str">
        <f>Costs_by_category!A16</f>
        <v>Cost Category8</v>
      </c>
      <c r="C43" s="267">
        <f>IFERROR(IF(currency_calculation=1,Costs_by_category!I16,IF(currency_calculation=2,Costs_by_category!I16*exchange_rate,IF(currency_calculation=3,Costs_by_category!I16/exchange_rate))),0)</f>
        <v>0</v>
      </c>
      <c r="D43" s="268">
        <f>IFERROR(IF(currency_calculation=1,Costs_by_category!J16,IF(currency_calculation=2,Costs_by_category!J16*exchange_rate,IF(currency_calculation=3,Costs_by_category!J16/exchange_rate))),0)</f>
        <v>0</v>
      </c>
      <c r="E43" s="268">
        <f>IFERROR(IF(currency_calculation=1,Costs_by_category!K16,IF(currency_calculation=2,Costs_by_category!K16*exchange_rate,IF(currency_calculation=3,Costs_by_category!K16/exchange_rate))),0)</f>
        <v>0</v>
      </c>
      <c r="F43" s="268">
        <f>IFERROR(IF(currency_calculation=1,Costs_by_category!L16,IF(currency_calculation=2,Costs_by_category!L16*exchange_rate,IF(currency_calculation=3,Costs_by_category!L16/exchange_rate))),0)</f>
        <v>0</v>
      </c>
      <c r="G43" s="269">
        <f>IFERROR(IF(currency_calculation=1,Costs_by_category!M16,IF(currency_calculation=2,Costs_by_category!M16*exchange_rate,IF(currency_calculation=3,Costs_by_category!M16/exchange_rate))),0)</f>
        <v>0</v>
      </c>
    </row>
    <row r="44" spans="2:24">
      <c r="B44" s="33" t="str">
        <f>Costs_by_category!A17</f>
        <v>Cost Category9</v>
      </c>
      <c r="C44" s="267">
        <f>IFERROR(IF(currency_calculation=1,Costs_by_category!I17,IF(currency_calculation=2,Costs_by_category!I17*exchange_rate,IF(currency_calculation=3,Costs_by_category!I17/exchange_rate))),0)</f>
        <v>0</v>
      </c>
      <c r="D44" s="268">
        <f>IFERROR(IF(currency_calculation=1,Costs_by_category!J17,IF(currency_calculation=2,Costs_by_category!J17*exchange_rate,IF(currency_calculation=3,Costs_by_category!J17/exchange_rate))),0)</f>
        <v>0</v>
      </c>
      <c r="E44" s="268">
        <f>IFERROR(IF(currency_calculation=1,Costs_by_category!K17,IF(currency_calculation=2,Costs_by_category!K17*exchange_rate,IF(currency_calculation=3,Costs_by_category!K17/exchange_rate))),0)</f>
        <v>0</v>
      </c>
      <c r="F44" s="268">
        <f>IFERROR(IF(currency_calculation=1,Costs_by_category!L17,IF(currency_calculation=2,Costs_by_category!L17*exchange_rate,IF(currency_calculation=3,Costs_by_category!L17/exchange_rate))),0)</f>
        <v>0</v>
      </c>
      <c r="G44" s="269">
        <f>IFERROR(IF(currency_calculation=1,Costs_by_category!M17,IF(currency_calculation=2,Costs_by_category!M17*exchange_rate,IF(currency_calculation=3,Costs_by_category!M17/exchange_rate))),0)</f>
        <v>0</v>
      </c>
    </row>
    <row r="45" spans="2:24" ht="15" thickBot="1">
      <c r="B45" s="33" t="str">
        <f>Costs_by_category!A18</f>
        <v>Cost Category10</v>
      </c>
      <c r="C45" s="267">
        <f>IFERROR(IF(currency_calculation=1,Costs_by_category!I18,IF(currency_calculation=2,Costs_by_category!I18*exchange_rate,IF(currency_calculation=3,Costs_by_category!I18/exchange_rate))),0)</f>
        <v>0</v>
      </c>
      <c r="D45" s="268">
        <f>IFERROR(IF(currency_calculation=1,Costs_by_category!J18,IF(currency_calculation=2,Costs_by_category!J18*exchange_rate,IF(currency_calculation=3,Costs_by_category!J18/exchange_rate))),0)</f>
        <v>0</v>
      </c>
      <c r="E45" s="268">
        <f>IFERROR(IF(currency_calculation=1,Costs_by_category!K18,IF(currency_calculation=2,Costs_by_category!K18*exchange_rate,IF(currency_calculation=3,Costs_by_category!K18/exchange_rate))),0)</f>
        <v>0</v>
      </c>
      <c r="F45" s="268">
        <f>IFERROR(IF(currency_calculation=1,Costs_by_category!L18,IF(currency_calculation=2,Costs_by_category!L18*exchange_rate,IF(currency_calculation=3,Costs_by_category!L18/exchange_rate))),0)</f>
        <v>0</v>
      </c>
      <c r="G45" s="269">
        <f>IFERROR(IF(currency_calculation=1,Costs_by_category!M18,IF(currency_calculation=2,Costs_by_category!M18*exchange_rate,IF(currency_calculation=3,Costs_by_category!M18/exchange_rate))),0)</f>
        <v>0</v>
      </c>
    </row>
    <row r="46" spans="2:24" ht="15" thickTop="1">
      <c r="B46" s="336" t="s">
        <v>797</v>
      </c>
      <c r="C46" s="337">
        <f>SUM(C36:C45)</f>
        <v>398834000</v>
      </c>
      <c r="D46" s="337">
        <f>SUM(D36:D45)</f>
        <v>153015000</v>
      </c>
      <c r="E46" s="337">
        <f>SUM(E36:E45)</f>
        <v>72320000</v>
      </c>
      <c r="F46" s="337">
        <f>SUM(F36:F45)</f>
        <v>78080000</v>
      </c>
      <c r="G46" s="338">
        <f>SUM(G36:G45)</f>
        <v>89600000</v>
      </c>
    </row>
    <row r="49" spans="2:7">
      <c r="B49" s="265" t="str">
        <f>"Funding Gap by cost category ("&amp;currency_results&amp;")"</f>
        <v>Funding Gap by cost category (MWK)</v>
      </c>
      <c r="C49" s="265"/>
      <c r="D49" s="263"/>
      <c r="E49" s="263"/>
      <c r="F49" s="263"/>
      <c r="G49" s="264"/>
    </row>
    <row r="50" spans="2:7">
      <c r="B50" s="33" t="str">
        <f>Costs_by_category!A9</f>
        <v>Training and Development Costs</v>
      </c>
      <c r="C50" s="267">
        <f>IFERROR(1*(IF(currency_calculation=1,Costs_by_category!Q9,IF(currency_calculation=2,Costs_by_category!Q9*exchange_rate,IF(currency_calculation=3,Costs_by_category!Q9/exchange_rate)))),0)</f>
        <v>0</v>
      </c>
      <c r="D50" s="268">
        <f>IFERROR(1*(IF(currency_calculation=1,Costs_by_category!R9,IF(currency_calculation=2,Costs_by_category!R9*exchange_rate,IF(currency_calculation=3,Costs_by_category!R9/exchange_rate)))),0)</f>
        <v>-15750000</v>
      </c>
      <c r="E50" s="268">
        <f>IFERROR(1*(IF(currency_calculation=1,Costs_by_category!S9,IF(currency_calculation=2,Costs_by_category!S9*exchange_rate,IF(currency_calculation=3,Costs_by_category!S9/exchange_rate)))),0)</f>
        <v>0</v>
      </c>
      <c r="F50" s="268">
        <f>IFERROR(1*(IF(currency_calculation=1,Costs_by_category!T9,IF(currency_calculation=2,Costs_by_category!T9*exchange_rate,IF(currency_calculation=3,Costs_by_category!T9/exchange_rate)))),0)</f>
        <v>0</v>
      </c>
      <c r="G50" s="269">
        <f>IFERROR(1*(IF(currency_calculation=1,Costs_by_category!U9,IF(currency_calculation=2,Costs_by_category!U9*exchange_rate,IF(currency_calculation=3,Costs_by_category!U9/exchange_rate)))),0)</f>
        <v>0</v>
      </c>
    </row>
    <row r="51" spans="2:7">
      <c r="B51" s="33" t="str">
        <f>Costs_by_category!A10</f>
        <v>Supervision and Management Costs</v>
      </c>
      <c r="C51" s="267">
        <f>IFERROR(1*(IF(currency_calculation=1,Costs_by_category!Q10,IF(currency_calculation=2,Costs_by_category!Q10*exchange_rate,IF(currency_calculation=3,Costs_by_category!Q10/exchange_rate)))),0)</f>
        <v>0</v>
      </c>
      <c r="D51" s="268">
        <f>IFERROR(1*(IF(currency_calculation=1,Costs_by_category!R10,IF(currency_calculation=2,Costs_by_category!R10*exchange_rate,IF(currency_calculation=3,Costs_by_category!R10/exchange_rate)))),0)</f>
        <v>-16000000</v>
      </c>
      <c r="E51" s="268">
        <f>IFERROR(1*(IF(currency_calculation=1,Costs_by_category!S10,IF(currency_calculation=2,Costs_by_category!S10*exchange_rate,IF(currency_calculation=3,Costs_by_category!S10/exchange_rate)))),0)</f>
        <v>0</v>
      </c>
      <c r="F51" s="268">
        <f>IFERROR(1*(IF(currency_calculation=1,Costs_by_category!T10,IF(currency_calculation=2,Costs_by_category!T10*exchange_rate,IF(currency_calculation=3,Costs_by_category!T10/exchange_rate)))),0)</f>
        <v>0</v>
      </c>
      <c r="G51" s="269">
        <f>IFERROR(1*(IF(currency_calculation=1,Costs_by_category!U10,IF(currency_calculation=2,Costs_by_category!U10*exchange_rate,IF(currency_calculation=3,Costs_by_category!U10/exchange_rate)))),0)</f>
        <v>0</v>
      </c>
    </row>
    <row r="52" spans="2:7">
      <c r="B52" s="33" t="str">
        <f>Costs_by_category!A11</f>
        <v>Other Recurrent Costs</v>
      </c>
      <c r="C52" s="267">
        <f>IFERROR(1*(IF(currency_calculation=1,Costs_by_category!Q11,IF(currency_calculation=2,Costs_by_category!Q11*exchange_rate,IF(currency_calculation=3,Costs_by_category!Q11/exchange_rate)))),0)</f>
        <v>-441276000</v>
      </c>
      <c r="D52" s="268">
        <f>IFERROR(1*(IF(currency_calculation=1,Costs_by_category!R11,IF(currency_calculation=2,Costs_by_category!R11*exchange_rate,IF(currency_calculation=3,Costs_by_category!R11/exchange_rate)))),0)</f>
        <v>-121265000</v>
      </c>
      <c r="E52" s="268">
        <f>IFERROR(1*(IF(currency_calculation=1,Costs_by_category!S11,IF(currency_calculation=2,Costs_by_category!S11*exchange_rate,IF(currency_calculation=3,Costs_by_category!S11/exchange_rate)))),0)</f>
        <v>-17280000</v>
      </c>
      <c r="F52" s="268">
        <f>IFERROR(1*(IF(currency_calculation=1,Costs_by_category!T11,IF(currency_calculation=2,Costs_by_category!T11*exchange_rate,IF(currency_calculation=3,Costs_by_category!T11/exchange_rate)))),0)</f>
        <v>-11520000</v>
      </c>
      <c r="G52" s="269">
        <f>IFERROR(1*(IF(currency_calculation=1,Costs_by_category!U11,IF(currency_calculation=2,Costs_by_category!U11*exchange_rate,IF(currency_calculation=3,Costs_by_category!U11/exchange_rate)))),0)</f>
        <v>0</v>
      </c>
    </row>
    <row r="53" spans="2:7">
      <c r="B53" s="33" t="str">
        <f>Costs_by_category!A12</f>
        <v>Staff Costs</v>
      </c>
      <c r="C53" s="267">
        <f>IFERROR(1*(IF(currency_calculation=1,Costs_by_category!Q12,IF(currency_calculation=2,Costs_by_category!Q12*exchange_rate,IF(currency_calculation=3,Costs_by_category!Q12/exchange_rate)))),0)</f>
        <v>0</v>
      </c>
      <c r="D53" s="268">
        <f>IFERROR(1*(IF(currency_calculation=1,Costs_by_category!R12,IF(currency_calculation=2,Costs_by_category!R12*exchange_rate,IF(currency_calculation=3,Costs_by_category!R12/exchange_rate)))),0)</f>
        <v>0</v>
      </c>
      <c r="E53" s="268">
        <f>IFERROR(1*(IF(currency_calculation=1,Costs_by_category!S12,IF(currency_calculation=2,Costs_by_category!S12*exchange_rate,IF(currency_calculation=3,Costs_by_category!S12/exchange_rate)))),0)</f>
        <v>0</v>
      </c>
      <c r="F53" s="268">
        <f>IFERROR(1*(IF(currency_calculation=1,Costs_by_category!T12,IF(currency_calculation=2,Costs_by_category!T12*exchange_rate,IF(currency_calculation=3,Costs_by_category!T12/exchange_rate)))),0)</f>
        <v>0</v>
      </c>
      <c r="G53" s="269">
        <f>IFERROR(1*(IF(currency_calculation=1,Costs_by_category!U12,IF(currency_calculation=2,Costs_by_category!U12*exchange_rate,IF(currency_calculation=3,Costs_by_category!U12/exchange_rate)))),0)</f>
        <v>0</v>
      </c>
    </row>
    <row r="54" spans="2:7">
      <c r="B54" s="33" t="str">
        <f>Costs_by_category!A13</f>
        <v>Cost Category5</v>
      </c>
      <c r="C54" s="267">
        <f>IFERROR(1*(IF(currency_calculation=1,Costs_by_category!Q13,IF(currency_calculation=2,Costs_by_category!Q13*exchange_rate,IF(currency_calculation=3,Costs_by_category!Q13/exchange_rate)))),0)</f>
        <v>0</v>
      </c>
      <c r="D54" s="268">
        <f>IFERROR(1*(IF(currency_calculation=1,Costs_by_category!R13,IF(currency_calculation=2,Costs_by_category!R13*exchange_rate,IF(currency_calculation=3,Costs_by_category!R13/exchange_rate)))),0)</f>
        <v>0</v>
      </c>
      <c r="E54" s="268">
        <f>IFERROR(1*(IF(currency_calculation=1,Costs_by_category!S13,IF(currency_calculation=2,Costs_by_category!S13*exchange_rate,IF(currency_calculation=3,Costs_by_category!S13/exchange_rate)))),0)</f>
        <v>0</v>
      </c>
      <c r="F54" s="268">
        <f>IFERROR(1*(IF(currency_calculation=1,Costs_by_category!T13,IF(currency_calculation=2,Costs_by_category!T13*exchange_rate,IF(currency_calculation=3,Costs_by_category!T13/exchange_rate)))),0)</f>
        <v>0</v>
      </c>
      <c r="G54" s="269">
        <f>IFERROR(1*(IF(currency_calculation=1,Costs_by_category!U13,IF(currency_calculation=2,Costs_by_category!U13*exchange_rate,IF(currency_calculation=3,Costs_by_category!U13/exchange_rate)))),0)</f>
        <v>0</v>
      </c>
    </row>
    <row r="55" spans="2:7">
      <c r="B55" s="33" t="str">
        <f>Costs_by_category!A14</f>
        <v>Cost Category6</v>
      </c>
      <c r="C55" s="267">
        <f>IFERROR(1*(IF(currency_calculation=1,Costs_by_category!Q14,IF(currency_calculation=2,Costs_by_category!Q14*exchange_rate,IF(currency_calculation=3,Costs_by_category!Q14/exchange_rate)))),0)</f>
        <v>0</v>
      </c>
      <c r="D55" s="268">
        <f>IFERROR(1*(IF(currency_calculation=1,Costs_by_category!R14,IF(currency_calculation=2,Costs_by_category!R14*exchange_rate,IF(currency_calculation=3,Costs_by_category!R14/exchange_rate)))),0)</f>
        <v>0</v>
      </c>
      <c r="E55" s="268">
        <f>IFERROR(1*(IF(currency_calculation=1,Costs_by_category!S14,IF(currency_calculation=2,Costs_by_category!S14*exchange_rate,IF(currency_calculation=3,Costs_by_category!S14/exchange_rate)))),0)</f>
        <v>0</v>
      </c>
      <c r="F55" s="268">
        <f>IFERROR(1*(IF(currency_calculation=1,Costs_by_category!T14,IF(currency_calculation=2,Costs_by_category!T14*exchange_rate,IF(currency_calculation=3,Costs_by_category!T14/exchange_rate)))),0)</f>
        <v>0</v>
      </c>
      <c r="G55" s="269">
        <f>IFERROR(1*(IF(currency_calculation=1,Costs_by_category!U14,IF(currency_calculation=2,Costs_by_category!U14*exchange_rate,IF(currency_calculation=3,Costs_by_category!U14/exchange_rate)))),0)</f>
        <v>0</v>
      </c>
    </row>
    <row r="56" spans="2:7">
      <c r="B56" s="33" t="str">
        <f>Costs_by_category!A15</f>
        <v>Cost Category7</v>
      </c>
      <c r="C56" s="267">
        <f>IFERROR(1*(IF(currency_calculation=1,Costs_by_category!Q15,IF(currency_calculation=2,Costs_by_category!Q15*exchange_rate,IF(currency_calculation=3,Costs_by_category!Q15/exchange_rate)))),0)</f>
        <v>0</v>
      </c>
      <c r="D56" s="268">
        <f>IFERROR(1*(IF(currency_calculation=1,Costs_by_category!R15,IF(currency_calculation=2,Costs_by_category!R15*exchange_rate,IF(currency_calculation=3,Costs_by_category!R15/exchange_rate)))),0)</f>
        <v>0</v>
      </c>
      <c r="E56" s="268">
        <f>IFERROR(1*(IF(currency_calculation=1,Costs_by_category!S15,IF(currency_calculation=2,Costs_by_category!S15*exchange_rate,IF(currency_calculation=3,Costs_by_category!S15/exchange_rate)))),0)</f>
        <v>0</v>
      </c>
      <c r="F56" s="268">
        <f>IFERROR(1*(IF(currency_calculation=1,Costs_by_category!T15,IF(currency_calculation=2,Costs_by_category!T15*exchange_rate,IF(currency_calculation=3,Costs_by_category!T15/exchange_rate)))),0)</f>
        <v>0</v>
      </c>
      <c r="G56" s="269">
        <f>IFERROR(1*(IF(currency_calculation=1,Costs_by_category!U15,IF(currency_calculation=2,Costs_by_category!U15*exchange_rate,IF(currency_calculation=3,Costs_by_category!U15/exchange_rate)))),0)</f>
        <v>0</v>
      </c>
    </row>
    <row r="57" spans="2:7">
      <c r="B57" s="33" t="str">
        <f>Costs_by_category!A16</f>
        <v>Cost Category8</v>
      </c>
      <c r="C57" s="267">
        <f>IFERROR(1*(IF(currency_calculation=1,Costs_by_category!Q16,IF(currency_calculation=2,Costs_by_category!Q16*exchange_rate,IF(currency_calculation=3,Costs_by_category!Q16/exchange_rate)))),0)</f>
        <v>0</v>
      </c>
      <c r="D57" s="268">
        <f>IFERROR(1*(IF(currency_calculation=1,Costs_by_category!R16,IF(currency_calculation=2,Costs_by_category!R16*exchange_rate,IF(currency_calculation=3,Costs_by_category!R16/exchange_rate)))),0)</f>
        <v>0</v>
      </c>
      <c r="E57" s="268">
        <f>IFERROR(1*(IF(currency_calculation=1,Costs_by_category!S16,IF(currency_calculation=2,Costs_by_category!S16*exchange_rate,IF(currency_calculation=3,Costs_by_category!S16/exchange_rate)))),0)</f>
        <v>0</v>
      </c>
      <c r="F57" s="268">
        <f>IFERROR(1*(IF(currency_calculation=1,Costs_by_category!T16,IF(currency_calculation=2,Costs_by_category!T16*exchange_rate,IF(currency_calculation=3,Costs_by_category!T16/exchange_rate)))),0)</f>
        <v>0</v>
      </c>
      <c r="G57" s="269">
        <f>IFERROR(1*(IF(currency_calculation=1,Costs_by_category!U16,IF(currency_calculation=2,Costs_by_category!U16*exchange_rate,IF(currency_calculation=3,Costs_by_category!U16/exchange_rate)))),0)</f>
        <v>0</v>
      </c>
    </row>
    <row r="58" spans="2:7">
      <c r="B58" s="33" t="str">
        <f>Costs_by_category!A17</f>
        <v>Cost Category9</v>
      </c>
      <c r="C58" s="267">
        <f>IFERROR(1*(IF(currency_calculation=1,Costs_by_category!Q17,IF(currency_calculation=2,Costs_by_category!Q17*exchange_rate,IF(currency_calculation=3,Costs_by_category!Q17/exchange_rate)))),0)</f>
        <v>0</v>
      </c>
      <c r="D58" s="268">
        <f>IFERROR(1*(IF(currency_calculation=1,Costs_by_category!R17,IF(currency_calculation=2,Costs_by_category!R17*exchange_rate,IF(currency_calculation=3,Costs_by_category!R17/exchange_rate)))),0)</f>
        <v>0</v>
      </c>
      <c r="E58" s="268">
        <f>IFERROR(1*(IF(currency_calculation=1,Costs_by_category!S17,IF(currency_calculation=2,Costs_by_category!S17*exchange_rate,IF(currency_calculation=3,Costs_by_category!S17/exchange_rate)))),0)</f>
        <v>0</v>
      </c>
      <c r="F58" s="268">
        <f>IFERROR(1*(IF(currency_calculation=1,Costs_by_category!T17,IF(currency_calculation=2,Costs_by_category!T17*exchange_rate,IF(currency_calculation=3,Costs_by_category!T17/exchange_rate)))),0)</f>
        <v>0</v>
      </c>
      <c r="G58" s="269">
        <f>IFERROR(1*(IF(currency_calculation=1,Costs_by_category!U17,IF(currency_calculation=2,Costs_by_category!U17*exchange_rate,IF(currency_calculation=3,Costs_by_category!U17/exchange_rate)))),0)</f>
        <v>0</v>
      </c>
    </row>
    <row r="59" spans="2:7" ht="15" thickBot="1">
      <c r="B59" s="33" t="str">
        <f>Costs_by_category!A18</f>
        <v>Cost Category10</v>
      </c>
      <c r="C59" s="267">
        <f>IFERROR(1*(IF(currency_calculation=1,Costs_by_category!Q18,IF(currency_calculation=2,Costs_by_category!Q18*exchange_rate,IF(currency_calculation=3,Costs_by_category!Q18/exchange_rate)))),0)</f>
        <v>0</v>
      </c>
      <c r="D59" s="268">
        <f>IFERROR(1*(IF(currency_calculation=1,Costs_by_category!R18,IF(currency_calculation=2,Costs_by_category!R18*exchange_rate,IF(currency_calculation=3,Costs_by_category!R18/exchange_rate)))),0)</f>
        <v>0</v>
      </c>
      <c r="E59" s="268">
        <f>IFERROR(1*(IF(currency_calculation=1,Costs_by_category!S18,IF(currency_calculation=2,Costs_by_category!S18*exchange_rate,IF(currency_calculation=3,Costs_by_category!S18/exchange_rate)))),0)</f>
        <v>0</v>
      </c>
      <c r="F59" s="268">
        <f>IFERROR(1*(IF(currency_calculation=1,Costs_by_category!T18,IF(currency_calculation=2,Costs_by_category!T18*exchange_rate,IF(currency_calculation=3,Costs_by_category!T18/exchange_rate)))),0)</f>
        <v>0</v>
      </c>
      <c r="G59" s="269">
        <f>IFERROR(1*(IF(currency_calculation=1,Costs_by_category!U18,IF(currency_calculation=2,Costs_by_category!U18*exchange_rate,IF(currency_calculation=3,Costs_by_category!U18/exchange_rate)))),0)</f>
        <v>0</v>
      </c>
    </row>
    <row r="60" spans="2:7" ht="15" thickTop="1">
      <c r="B60" s="336" t="s">
        <v>797</v>
      </c>
      <c r="C60" s="337">
        <f>SUM(C50:C59)</f>
        <v>-441276000</v>
      </c>
      <c r="D60" s="337">
        <f>SUM(D50:D59)</f>
        <v>-153015000</v>
      </c>
      <c r="E60" s="337">
        <f>SUM(E50:E59)</f>
        <v>-17280000</v>
      </c>
      <c r="F60" s="337">
        <f>SUM(F50:F59)</f>
        <v>-11520000</v>
      </c>
      <c r="G60" s="338">
        <f>SUM(G50:G59)</f>
        <v>0</v>
      </c>
    </row>
    <row r="63" spans="2:7">
      <c r="B63" s="265" t="str">
        <f>"Funding by donor ("&amp;currency_results&amp;")"</f>
        <v>Funding by donor (MWK)</v>
      </c>
      <c r="C63" s="265"/>
      <c r="D63" s="263"/>
      <c r="E63" s="263"/>
      <c r="F63" s="263"/>
      <c r="G63" s="264"/>
    </row>
    <row r="64" spans="2:7">
      <c r="B64" s="33" t="str">
        <f>Costs_by_category!W9</f>
        <v>MoH</v>
      </c>
      <c r="C64" s="267">
        <f>IFERROR(1*(IF(currency_calculation=1,Costs_by_category!X9,IF(currency_calculation=2,Costs_by_category!X9*exchange_rate,IF(currency_calculation=3,Costs_by_category!X9/exchange_rate)))),0)</f>
        <v>294184000</v>
      </c>
      <c r="D64" s="268">
        <f>IFERROR(1*(IF(currency_calculation=1,Costs_by_category!Y9,IF(currency_calculation=2,Costs_by_category!Y9*exchange_rate,IF(currency_calculation=3,Costs_by_category!Y9/exchange_rate)))),0)</f>
        <v>121265000</v>
      </c>
      <c r="E64" s="268">
        <f>IFERROR(1*(IF(currency_calculation=1,Costs_by_category!Z9,IF(currency_calculation=2,Costs_by_category!Z9*exchange_rate,IF(currency_calculation=3,Costs_by_category!Z9/exchange_rate)))),0)</f>
        <v>40320000</v>
      </c>
      <c r="F64" s="268">
        <f>IFERROR(1*(IF(currency_calculation=1,Costs_by_category!AA9,IF(currency_calculation=2,Costs_by_category!AA9*exchange_rate,IF(currency_calculation=3,Costs_by_category!AA9/exchange_rate)))),0)</f>
        <v>46080000</v>
      </c>
      <c r="G64" s="269">
        <f>IFERROR(1*(IF(currency_calculation=1,Costs_by_category!AB9,IF(currency_calculation=2,Costs_by_category!AB9*exchange_rate,IF(currency_calculation=3,Costs_by_category!AB9/exchange_rate)))),0)</f>
        <v>57600000</v>
      </c>
    </row>
    <row r="65" spans="2:7">
      <c r="B65" s="33" t="str">
        <f>Costs_by_category!W10</f>
        <v>Donor1</v>
      </c>
      <c r="C65" s="267">
        <f>IFERROR(1*(IF(currency_calculation=1,Costs_by_category!X10,IF(currency_calculation=2,Costs_by_category!X10*exchange_rate,IF(currency_calculation=3,Costs_by_category!X10/exchange_rate)))),0)</f>
        <v>45000000</v>
      </c>
      <c r="D65" s="268">
        <f>IFERROR(1*(IF(currency_calculation=1,Costs_by_category!Y10,IF(currency_calculation=2,Costs_by_category!Y10*exchange_rate,IF(currency_calculation=3,Costs_by_category!Y10/exchange_rate)))),0)</f>
        <v>15750000</v>
      </c>
      <c r="E65" s="268">
        <f>IFERROR(1*(IF(currency_calculation=1,Costs_by_category!Z10,IF(currency_calculation=2,Costs_by_category!Z10*exchange_rate,IF(currency_calculation=3,Costs_by_category!Z10/exchange_rate)))),0)</f>
        <v>0</v>
      </c>
      <c r="F65" s="268">
        <f>IFERROR(1*(IF(currency_calculation=1,Costs_by_category!AA10,IF(currency_calculation=2,Costs_by_category!AA10*exchange_rate,IF(currency_calculation=3,Costs_by_category!AA10/exchange_rate)))),0)</f>
        <v>0</v>
      </c>
      <c r="G65" s="269">
        <f>IFERROR(1*(IF(currency_calculation=1,Costs_by_category!AB10,IF(currency_calculation=2,Costs_by_category!AB10*exchange_rate,IF(currency_calculation=3,Costs_by_category!AB10/exchange_rate)))),0)</f>
        <v>0</v>
      </c>
    </row>
    <row r="66" spans="2:7">
      <c r="B66" s="33" t="str">
        <f>Costs_by_category!W11</f>
        <v>Donor2</v>
      </c>
      <c r="C66" s="267">
        <f>IFERROR(1*(IF(currency_calculation=1,Costs_by_category!X11,IF(currency_calculation=2,Costs_by_category!X11*exchange_rate,IF(currency_calculation=3,Costs_by_category!X11/exchange_rate)))),0)</f>
        <v>53750000</v>
      </c>
      <c r="D66" s="268">
        <f>IFERROR(1*(IF(currency_calculation=1,Costs_by_category!Y11,IF(currency_calculation=2,Costs_by_category!Y11*exchange_rate,IF(currency_calculation=3,Costs_by_category!Y11/exchange_rate)))),0)</f>
        <v>16000000</v>
      </c>
      <c r="E66" s="268">
        <f>IFERROR(1*(IF(currency_calculation=1,Costs_by_category!Z11,IF(currency_calculation=2,Costs_by_category!Z11*exchange_rate,IF(currency_calculation=3,Costs_by_category!Z11/exchange_rate)))),0)</f>
        <v>32000000</v>
      </c>
      <c r="F66" s="268">
        <f>IFERROR(1*(IF(currency_calculation=1,Costs_by_category!AA11,IF(currency_calculation=2,Costs_by_category!AA11*exchange_rate,IF(currency_calculation=3,Costs_by_category!AA11/exchange_rate)))),0)</f>
        <v>32000000</v>
      </c>
      <c r="G66" s="269">
        <f>IFERROR(1*(IF(currency_calculation=1,Costs_by_category!AB11,IF(currency_calculation=2,Costs_by_category!AB11*exchange_rate,IF(currency_calculation=3,Costs_by_category!AB11/exchange_rate)))),0)</f>
        <v>32000000</v>
      </c>
    </row>
    <row r="67" spans="2:7">
      <c r="B67" s="33">
        <f>Costs_by_category!W12</f>
        <v>0</v>
      </c>
      <c r="C67" s="267">
        <f>IFERROR(1*(IF(currency_calculation=1,Costs_by_category!X12,IF(currency_calculation=2,Costs_by_category!X12*exchange_rate,IF(currency_calculation=3,Costs_by_category!X12/exchange_rate)))),0)</f>
        <v>0</v>
      </c>
      <c r="D67" s="268">
        <f>IFERROR(1*(IF(currency_calculation=1,Costs_by_category!Y12,IF(currency_calculation=2,Costs_by_category!Y12*exchange_rate,IF(currency_calculation=3,Costs_by_category!Y12/exchange_rate)))),0)</f>
        <v>0</v>
      </c>
      <c r="E67" s="268">
        <f>IFERROR(1*(IF(currency_calculation=1,Costs_by_category!Z12,IF(currency_calculation=2,Costs_by_category!Z12*exchange_rate,IF(currency_calculation=3,Costs_by_category!Z12/exchange_rate)))),0)</f>
        <v>0</v>
      </c>
      <c r="F67" s="268">
        <f>IFERROR(1*(IF(currency_calculation=1,Costs_by_category!AA12,IF(currency_calculation=2,Costs_by_category!AA12*exchange_rate,IF(currency_calculation=3,Costs_by_category!AA12/exchange_rate)))),0)</f>
        <v>0</v>
      </c>
      <c r="G67" s="269">
        <f>IFERROR(1*(IF(currency_calculation=1,Costs_by_category!AB12,IF(currency_calculation=2,Costs_by_category!AB12*exchange_rate,IF(currency_calculation=3,Costs_by_category!AB12/exchange_rate)))),0)</f>
        <v>0</v>
      </c>
    </row>
    <row r="68" spans="2:7">
      <c r="B68" s="33">
        <f>Costs_by_category!W13</f>
        <v>0</v>
      </c>
      <c r="C68" s="267">
        <f>IFERROR(1*(IF(currency_calculation=1,Costs_by_category!X13,IF(currency_calculation=2,Costs_by_category!X13*exchange_rate,IF(currency_calculation=3,Costs_by_category!X13/exchange_rate)))),0)</f>
        <v>0</v>
      </c>
      <c r="D68" s="268">
        <f>IFERROR(1*(IF(currency_calculation=1,Costs_by_category!Y13,IF(currency_calculation=2,Costs_by_category!Y13*exchange_rate,IF(currency_calculation=3,Costs_by_category!Y13/exchange_rate)))),0)</f>
        <v>0</v>
      </c>
      <c r="E68" s="268">
        <f>IFERROR(1*(IF(currency_calculation=1,Costs_by_category!Z13,IF(currency_calculation=2,Costs_by_category!Z13*exchange_rate,IF(currency_calculation=3,Costs_by_category!Z13/exchange_rate)))),0)</f>
        <v>0</v>
      </c>
      <c r="F68" s="268">
        <f>IFERROR(1*(IF(currency_calculation=1,Costs_by_category!AA13,IF(currency_calculation=2,Costs_by_category!AA13*exchange_rate,IF(currency_calculation=3,Costs_by_category!AA13/exchange_rate)))),0)</f>
        <v>0</v>
      </c>
      <c r="G68" s="269">
        <f>IFERROR(1*(IF(currency_calculation=1,Costs_by_category!AB13,IF(currency_calculation=2,Costs_by_category!AB13*exchange_rate,IF(currency_calculation=3,Costs_by_category!AB13/exchange_rate)))),0)</f>
        <v>0</v>
      </c>
    </row>
    <row r="69" spans="2:7">
      <c r="B69" s="33">
        <f>Costs_by_category!W14</f>
        <v>0</v>
      </c>
      <c r="C69" s="267">
        <f>IFERROR(1*(IF(currency_calculation=1,Costs_by_category!X14,IF(currency_calculation=2,Costs_by_category!X14*exchange_rate,IF(currency_calculation=3,Costs_by_category!X14/exchange_rate)))),0)</f>
        <v>0</v>
      </c>
      <c r="D69" s="268">
        <f>IFERROR(1*(IF(currency_calculation=1,Costs_by_category!Y14,IF(currency_calculation=2,Costs_by_category!Y14*exchange_rate,IF(currency_calculation=3,Costs_by_category!Y14/exchange_rate)))),0)</f>
        <v>0</v>
      </c>
      <c r="E69" s="268">
        <f>IFERROR(1*(IF(currency_calculation=1,Costs_by_category!Z14,IF(currency_calculation=2,Costs_by_category!Z14*exchange_rate,IF(currency_calculation=3,Costs_by_category!Z14/exchange_rate)))),0)</f>
        <v>0</v>
      </c>
      <c r="F69" s="268">
        <f>IFERROR(1*(IF(currency_calculation=1,Costs_by_category!AA14,IF(currency_calculation=2,Costs_by_category!AA14*exchange_rate,IF(currency_calculation=3,Costs_by_category!AA14/exchange_rate)))),0)</f>
        <v>0</v>
      </c>
      <c r="G69" s="269">
        <f>IFERROR(1*(IF(currency_calculation=1,Costs_by_category!AB14,IF(currency_calculation=2,Costs_by_category!AB14*exchange_rate,IF(currency_calculation=3,Costs_by_category!AB14/exchange_rate)))),0)</f>
        <v>0</v>
      </c>
    </row>
    <row r="70" spans="2:7">
      <c r="B70" s="33">
        <f>Costs_by_category!W15</f>
        <v>0</v>
      </c>
      <c r="C70" s="267">
        <f>IFERROR(1*(IF(currency_calculation=1,Costs_by_category!X15,IF(currency_calculation=2,Costs_by_category!X15*exchange_rate,IF(currency_calculation=3,Costs_by_category!X15/exchange_rate)))),0)</f>
        <v>0</v>
      </c>
      <c r="D70" s="268">
        <f>IFERROR(1*(IF(currency_calculation=1,Costs_by_category!Y15,IF(currency_calculation=2,Costs_by_category!Y15*exchange_rate,IF(currency_calculation=3,Costs_by_category!Y15/exchange_rate)))),0)</f>
        <v>0</v>
      </c>
      <c r="E70" s="268">
        <f>IFERROR(1*(IF(currency_calculation=1,Costs_by_category!Z15,IF(currency_calculation=2,Costs_by_category!Z15*exchange_rate,IF(currency_calculation=3,Costs_by_category!Z15/exchange_rate)))),0)</f>
        <v>0</v>
      </c>
      <c r="F70" s="268">
        <f>IFERROR(1*(IF(currency_calculation=1,Costs_by_category!AA15,IF(currency_calculation=2,Costs_by_category!AA15*exchange_rate,IF(currency_calculation=3,Costs_by_category!AA15/exchange_rate)))),0)</f>
        <v>0</v>
      </c>
      <c r="G70" s="269">
        <f>IFERROR(1*(IF(currency_calculation=1,Costs_by_category!AB15,IF(currency_calculation=2,Costs_by_category!AB15*exchange_rate,IF(currency_calculation=3,Costs_by_category!AB15/exchange_rate)))),0)</f>
        <v>0</v>
      </c>
    </row>
    <row r="71" spans="2:7">
      <c r="B71" s="33">
        <f>Costs_by_category!W16</f>
        <v>0</v>
      </c>
      <c r="C71" s="267">
        <f>IFERROR(1*(IF(currency_calculation=1,Costs_by_category!X16,IF(currency_calculation=2,Costs_by_category!X16*exchange_rate,IF(currency_calculation=3,Costs_by_category!X16/exchange_rate)))),0)</f>
        <v>0</v>
      </c>
      <c r="D71" s="268">
        <f>IFERROR(1*(IF(currency_calculation=1,Costs_by_category!Y16,IF(currency_calculation=2,Costs_by_category!Y16*exchange_rate,IF(currency_calculation=3,Costs_by_category!Y16/exchange_rate)))),0)</f>
        <v>0</v>
      </c>
      <c r="E71" s="268">
        <f>IFERROR(1*(IF(currency_calculation=1,Costs_by_category!Z16,IF(currency_calculation=2,Costs_by_category!Z16*exchange_rate,IF(currency_calculation=3,Costs_by_category!Z16/exchange_rate)))),0)</f>
        <v>0</v>
      </c>
      <c r="F71" s="268">
        <f>IFERROR(1*(IF(currency_calculation=1,Costs_by_category!AA16,IF(currency_calculation=2,Costs_by_category!AA16*exchange_rate,IF(currency_calculation=3,Costs_by_category!AA16/exchange_rate)))),0)</f>
        <v>0</v>
      </c>
      <c r="G71" s="269">
        <f>IFERROR(1*(IF(currency_calculation=1,Costs_by_category!AB16,IF(currency_calculation=2,Costs_by_category!AB16*exchange_rate,IF(currency_calculation=3,Costs_by_category!AB16/exchange_rate)))),0)</f>
        <v>0</v>
      </c>
    </row>
    <row r="72" spans="2:7">
      <c r="B72" s="33">
        <f>Costs_by_category!W17</f>
        <v>0</v>
      </c>
      <c r="C72" s="267">
        <f>IFERROR(1*(IF(currency_calculation=1,Costs_by_category!X17,IF(currency_calculation=2,Costs_by_category!X17*exchange_rate,IF(currency_calculation=3,Costs_by_category!X17/exchange_rate)))),0)</f>
        <v>0</v>
      </c>
      <c r="D72" s="268">
        <f>IFERROR(1*(IF(currency_calculation=1,Costs_by_category!Y17,IF(currency_calculation=2,Costs_by_category!Y17*exchange_rate,IF(currency_calculation=3,Costs_by_category!Y17/exchange_rate)))),0)</f>
        <v>0</v>
      </c>
      <c r="E72" s="268">
        <f>IFERROR(1*(IF(currency_calculation=1,Costs_by_category!Z17,IF(currency_calculation=2,Costs_by_category!Z17*exchange_rate,IF(currency_calculation=3,Costs_by_category!Z17/exchange_rate)))),0)</f>
        <v>0</v>
      </c>
      <c r="F72" s="268">
        <f>IFERROR(1*(IF(currency_calculation=1,Costs_by_category!AA17,IF(currency_calculation=2,Costs_by_category!AA17*exchange_rate,IF(currency_calculation=3,Costs_by_category!AA17/exchange_rate)))),0)</f>
        <v>0</v>
      </c>
      <c r="G72" s="269">
        <f>IFERROR(1*(IF(currency_calculation=1,Costs_by_category!AB17,IF(currency_calculation=2,Costs_by_category!AB17*exchange_rate,IF(currency_calculation=3,Costs_by_category!AB17/exchange_rate)))),0)</f>
        <v>0</v>
      </c>
    </row>
    <row r="73" spans="2:7">
      <c r="B73" s="33">
        <f>Costs_by_category!W18</f>
        <v>0</v>
      </c>
      <c r="C73" s="267">
        <f>IFERROR(1*(IF(currency_calculation=1,Costs_by_category!X18,IF(currency_calculation=2,Costs_by_category!X18*exchange_rate,IF(currency_calculation=3,Costs_by_category!X18/exchange_rate)))),0)</f>
        <v>0</v>
      </c>
      <c r="D73" s="268">
        <f>IFERROR(1*(IF(currency_calculation=1,Costs_by_category!Y18,IF(currency_calculation=2,Costs_by_category!Y18*exchange_rate,IF(currency_calculation=3,Costs_by_category!Y18/exchange_rate)))),0)</f>
        <v>0</v>
      </c>
      <c r="E73" s="268">
        <f>IFERROR(1*(IF(currency_calculation=1,Costs_by_category!Z18,IF(currency_calculation=2,Costs_by_category!Z18*exchange_rate,IF(currency_calculation=3,Costs_by_category!Z18/exchange_rate)))),0)</f>
        <v>0</v>
      </c>
      <c r="F73" s="268">
        <f>IFERROR(1*(IF(currency_calculation=1,Costs_by_category!AA18,IF(currency_calculation=2,Costs_by_category!AA18*exchange_rate,IF(currency_calculation=3,Costs_by_category!AA18/exchange_rate)))),0)</f>
        <v>0</v>
      </c>
      <c r="G73" s="269">
        <f>IFERROR(1*(IF(currency_calculation=1,Costs_by_category!AB18,IF(currency_calculation=2,Costs_by_category!AB18*exchange_rate,IF(currency_calculation=3,Costs_by_category!AB18/exchange_rate)))),0)</f>
        <v>0</v>
      </c>
    </row>
    <row r="74" spans="2:7">
      <c r="B74" s="32" t="s">
        <v>797</v>
      </c>
      <c r="C74" s="275">
        <f>SUM(C64:C73)</f>
        <v>392934000</v>
      </c>
      <c r="D74" s="275">
        <f>SUM(D64:D73)</f>
        <v>153015000</v>
      </c>
      <c r="E74" s="275">
        <f>SUM(E64:E73)</f>
        <v>72320000</v>
      </c>
      <c r="F74" s="275">
        <f>SUM(F64:F73)</f>
        <v>78080000</v>
      </c>
      <c r="G74" s="276">
        <f>SUM(G64:G73)</f>
        <v>89600000</v>
      </c>
    </row>
    <row r="75" spans="2:7">
      <c r="B75" s="33" t="s">
        <v>808</v>
      </c>
      <c r="C75" s="272">
        <f>+C76-C74</f>
        <v>447176000</v>
      </c>
      <c r="D75" s="272">
        <f t="shared" ref="D75:G75" si="5">+D76-D74</f>
        <v>153015000</v>
      </c>
      <c r="E75" s="272">
        <f t="shared" si="5"/>
        <v>17280000</v>
      </c>
      <c r="F75" s="272">
        <f t="shared" si="5"/>
        <v>11520000</v>
      </c>
      <c r="G75" s="277">
        <f t="shared" si="5"/>
        <v>0</v>
      </c>
    </row>
    <row r="76" spans="2:7">
      <c r="B76" s="235" t="s">
        <v>809</v>
      </c>
      <c r="C76" s="278">
        <f>IFERROR(IF(currency_calculation=1,Costs_by_category!B19,IF(currency_calculation=2,Costs_by_category!B19*exchange_rate,IF(currency_calculation=3,Costs_by_category!B19/exchange_rate))),0)</f>
        <v>840110000</v>
      </c>
      <c r="D76" s="278">
        <f>IFERROR(IF(currency_calculation=1,Costs_by_category!C19,IF(currency_calculation=2,Costs_by_category!C19*exchange_rate,IF(currency_calculation=3,Costs_by_category!C19/exchange_rate))),0)</f>
        <v>306030000</v>
      </c>
      <c r="E76" s="278">
        <f>IFERROR(IF(currency_calculation=1,Costs_by_category!D19,IF(currency_calculation=2,Costs_by_category!D19*exchange_rate,IF(currency_calculation=3,Costs_by_category!D19/exchange_rate))),0)</f>
        <v>89600000</v>
      </c>
      <c r="F76" s="278">
        <f>IFERROR(IF(currency_calculation=1,Costs_by_category!E19,IF(currency_calculation=2,Costs_by_category!E19*exchange_rate,IF(currency_calculation=3,Costs_by_category!E19/exchange_rate))),0)</f>
        <v>89600000</v>
      </c>
      <c r="G76" s="279">
        <f>IFERROR(IF(currency_calculation=1,Costs_by_category!F19,IF(currency_calculation=2,Costs_by_category!F19*exchange_rate,IF(currency_calculation=3,Costs_by_category!F19/exchange_rate))),0)</f>
        <v>89600000</v>
      </c>
    </row>
  </sheetData>
  <dataValidations disablePrompts="1" count="1">
    <dataValidation type="list" allowBlank="1" showInputMessage="1" showErrorMessage="1" sqref="B3">
      <formula1>currencies</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29</vt:i4>
      </vt:variant>
    </vt:vector>
  </HeadingPairs>
  <TitlesOfParts>
    <vt:vector size="47" baseType="lpstr">
      <vt:lpstr>Title</vt:lpstr>
      <vt:lpstr>Guide</vt:lpstr>
      <vt:lpstr>Inputs</vt:lpstr>
      <vt:lpstr>BUDGET CALCS-&gt;</vt:lpstr>
      <vt:lpstr>Budget_Calcs</vt:lpstr>
      <vt:lpstr>Cost_Assumptions</vt:lpstr>
      <vt:lpstr>Financing</vt:lpstr>
      <vt:lpstr>SUMMARY TABS-&gt;</vt:lpstr>
      <vt:lpstr>Summary_Tables</vt:lpstr>
      <vt:lpstr>Graphs</vt:lpstr>
      <vt:lpstr>List</vt:lpstr>
      <vt:lpstr>REFERENCE DATA -&gt;</vt:lpstr>
      <vt:lpstr>REF| Country_Database</vt:lpstr>
      <vt:lpstr>REF| Blank_1</vt:lpstr>
      <vt:lpstr>REF| Blank_2</vt:lpstr>
      <vt:lpstr>REF| Blank_3</vt:lpstr>
      <vt:lpstr>Costs_by_category</vt:lpstr>
      <vt:lpstr>Back_Calculations</vt:lpstr>
      <vt:lpstr>baseline_year</vt:lpstr>
      <vt:lpstr>cost_categories</vt:lpstr>
      <vt:lpstr>cost_category_anchor</vt:lpstr>
      <vt:lpstr>cost_category_lookup_row</vt:lpstr>
      <vt:lpstr>cost_Inputs_summary_lookup</vt:lpstr>
      <vt:lpstr>costAssumption_lookupCol</vt:lpstr>
      <vt:lpstr>costAssumption_lookupTable</vt:lpstr>
      <vt:lpstr>country_database</vt:lpstr>
      <vt:lpstr>country_list</vt:lpstr>
      <vt:lpstr>currencies</vt:lpstr>
      <vt:lpstr>currency_calculation</vt:lpstr>
      <vt:lpstr>currency_results</vt:lpstr>
      <vt:lpstr>currency_used</vt:lpstr>
      <vt:lpstr>dashboard_selection</vt:lpstr>
      <vt:lpstr>database_indicators</vt:lpstr>
      <vt:lpstr>exchange_rate</vt:lpstr>
      <vt:lpstr>funding_sources</vt:lpstr>
      <vt:lpstr>inflation_rate</vt:lpstr>
      <vt:lpstr>national_currency</vt:lpstr>
      <vt:lpstr>national_pop</vt:lpstr>
      <vt:lpstr>national_pop_growth</vt:lpstr>
      <vt:lpstr>perthematicarea_list</vt:lpstr>
      <vt:lpstr>selected_country</vt:lpstr>
      <vt:lpstr>thematic_area_anchor</vt:lpstr>
      <vt:lpstr>thematic_area_list</vt:lpstr>
      <vt:lpstr>thematic_area_lookup_row</vt:lpstr>
      <vt:lpstr>tool_name</vt:lpstr>
      <vt:lpstr>unit_cost</vt:lpstr>
      <vt:lpstr>UoM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Kaiser</dc:creator>
  <cp:lastModifiedBy>Alejandro Amblar</cp:lastModifiedBy>
  <dcterms:created xsi:type="dcterms:W3CDTF">2020-06-08T14:37:58Z</dcterms:created>
  <dcterms:modified xsi:type="dcterms:W3CDTF">2025-12-01T13:18:12Z</dcterms:modified>
</cp:coreProperties>
</file>